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255\Desktop\見積書様式\修正\"/>
    </mc:Choice>
  </mc:AlternateContent>
  <xr:revisionPtr revIDLastSave="0" documentId="13_ncr:1_{41AD189C-1A10-49F9-9FEC-53FF4E3C59D6}" xr6:coauthVersionLast="47" xr6:coauthVersionMax="47" xr10:uidLastSave="{00000000-0000-0000-0000-000000000000}"/>
  <bookViews>
    <workbookView xWindow="28680" yWindow="-120" windowWidth="29040" windowHeight="15720" tabRatio="863" xr2:uid="{00000000-000D-0000-FFFF-FFFF00000000}"/>
  </bookViews>
  <sheets>
    <sheet name="見積書（入力用・見積根拠） (変更契約)" sheetId="98" r:id="rId1"/>
    <sheet name="見積書表紙 (変更契約)" sheetId="99" r:id="rId2"/>
    <sheet name="見積内訳書 (変更契約)" sheetId="100" r:id="rId3"/>
    <sheet name="業務部分完了届 (4)" sheetId="95" state="hidden" r:id="rId4"/>
    <sheet name="第9回部分払（請求書）" sheetId="76" state="hidden" r:id="rId5"/>
    <sheet name="第10回部分払（請求書）" sheetId="79" state="hidden" r:id="rId6"/>
    <sheet name="業務部分完了届 (5)" sheetId="96" state="hidden" r:id="rId7"/>
    <sheet name="第11回部分払（請求書）" sheetId="82" state="hidden" r:id="rId8"/>
    <sheet name="第12回部分払（請求書）" sheetId="85" state="hidden" r:id="rId9"/>
    <sheet name="第13回部分払（請求書）" sheetId="88" state="hidden" r:id="rId10"/>
  </sheets>
  <definedNames>
    <definedName name="_１号">#REF!</definedName>
    <definedName name="_２号">#REF!</definedName>
    <definedName name="_３号">#REF!</definedName>
    <definedName name="_４号">#REF!</definedName>
    <definedName name="_５号">#REF!</definedName>
    <definedName name="_６号">#REF!</definedName>
    <definedName name="_Fill" hidden="1">#REF!</definedName>
    <definedName name="_ftn1" localSheetId="3">'業務部分完了届 (4)'!#REF!</definedName>
    <definedName name="_ftn1" localSheetId="6">'業務部分完了届 (5)'!#REF!</definedName>
    <definedName name="_ftnref1" localSheetId="3">'業務部分完了届 (4)'!$B$13</definedName>
    <definedName name="_ftnref1" localSheetId="6">'業務部分完了届 (5)'!$B$13</definedName>
    <definedName name="DATA" localSheetId="0">#REF!</definedName>
    <definedName name="DATA" localSheetId="1">#REF!</definedName>
    <definedName name="DATA" localSheetId="2">#REF!</definedName>
    <definedName name="DATA" localSheetId="5">#REF!</definedName>
    <definedName name="DATA" localSheetId="7">#REF!</definedName>
    <definedName name="DATA" localSheetId="8">#REF!</definedName>
    <definedName name="DATA" localSheetId="9">#REF!</definedName>
    <definedName name="DATA" localSheetId="4">#REF!</definedName>
    <definedName name="DATA">#REF!</definedName>
    <definedName name="ITEM_1">#REF!</definedName>
    <definedName name="ITEM_10">#REF!</definedName>
    <definedName name="ITEM_12">#REF!</definedName>
    <definedName name="ITEM_2">#REF!</definedName>
    <definedName name="ITEM_3">#REF!</definedName>
    <definedName name="ITEM_4">#REF!</definedName>
    <definedName name="ITEM_6">#REF!</definedName>
    <definedName name="ITEM_7">#REF!</definedName>
    <definedName name="ITEM_8">#REF!</definedName>
    <definedName name="ITEM_9">#REF!</definedName>
    <definedName name="_xlnm.Print_Area" localSheetId="0">'見積書（入力用・見積根拠） (変更契約)'!$A$1:$W$42</definedName>
    <definedName name="_xlnm.Print_Area" localSheetId="1">'見積書表紙 (変更契約)'!$A$1:$C$28</definedName>
    <definedName name="_xlnm.Print_Area" localSheetId="2">'見積内訳書 (変更契約)'!$B$1:$K$45</definedName>
    <definedName name="_xlnm.Print_Area" localSheetId="5">'第10回部分払（請求書）'!$B$1:$D$25</definedName>
    <definedName name="_xlnm.Print_Area" localSheetId="7">'第11回部分払（請求書）'!$A$1:$D$25</definedName>
    <definedName name="_xlnm.Print_Area" localSheetId="8">'第12回部分払（請求書）'!$A$1:$D$25</definedName>
    <definedName name="_xlnm.Print_Area" localSheetId="9">'第13回部分払（請求書）'!$A$1:$D$25</definedName>
    <definedName name="_xlnm.Print_Area" localSheetId="4">'第9回部分払（請求書）'!$A$1:$D$25</definedName>
    <definedName name="エコノミー">#REF!</definedName>
    <definedName name="コンサルタントによる見積">#REF!</definedName>
    <definedName name="ドルレート" localSheetId="0">#REF!</definedName>
    <definedName name="ドルレート" localSheetId="1">#REF!</definedName>
    <definedName name="ドルレート" localSheetId="2">#REF!</definedName>
    <definedName name="ドルレート" localSheetId="5">#REF!</definedName>
    <definedName name="ドルレート" localSheetId="7">#REF!</definedName>
    <definedName name="ドルレート" localSheetId="8">#REF!</definedName>
    <definedName name="ドルレート" localSheetId="9">#REF!</definedName>
    <definedName name="ドルレート" localSheetId="4">#REF!</definedName>
    <definedName name="ドルレート">#REF!</definedName>
    <definedName name="ビジネス">#REF!</definedName>
    <definedName name="案件地域">#REF!</definedName>
    <definedName name="一般業務費合計">#REF!</definedName>
    <definedName name="一般業務費地域分類">#REF!</definedName>
    <definedName name="隔離">#REF!</definedName>
    <definedName name="間接費合計" localSheetId="0">#REF!</definedName>
    <definedName name="間接費合計" localSheetId="1">#REF!</definedName>
    <definedName name="間接費合計" localSheetId="2">#REF!</definedName>
    <definedName name="間接費合計" localSheetId="5">#REF!</definedName>
    <definedName name="間接費合計" localSheetId="7">#REF!</definedName>
    <definedName name="間接費合計" localSheetId="8">#REF!</definedName>
    <definedName name="間接費合計" localSheetId="9">#REF!</definedName>
    <definedName name="間接費合計" localSheetId="4">#REF!</definedName>
    <definedName name="間接費合計">#REF!</definedName>
    <definedName name="基盤整備費合計" localSheetId="0">#REF!</definedName>
    <definedName name="基盤整備費合計" localSheetId="1">#REF!</definedName>
    <definedName name="基盤整備費合計" localSheetId="2">#REF!</definedName>
    <definedName name="基盤整備費合計" localSheetId="5">#REF!</definedName>
    <definedName name="基盤整備費合計" localSheetId="7">#REF!</definedName>
    <definedName name="基盤整備費合計" localSheetId="8">#REF!</definedName>
    <definedName name="基盤整備費合計" localSheetId="9">#REF!</definedName>
    <definedName name="基盤整備費合計" localSheetId="4">#REF!</definedName>
    <definedName name="基盤整備費合計">#REF!</definedName>
    <definedName name="基本人件費" localSheetId="0">#REF!</definedName>
    <definedName name="基本人件費" localSheetId="1">#REF!</definedName>
    <definedName name="基本人件費" localSheetId="2">#REF!</definedName>
    <definedName name="基本人件費" localSheetId="5">#REF!</definedName>
    <definedName name="基本人件費" localSheetId="7">#REF!</definedName>
    <definedName name="基本人件費" localSheetId="8">#REF!</definedName>
    <definedName name="基本人件費" localSheetId="9">#REF!</definedName>
    <definedName name="基本人件費" localSheetId="4">#REF!</definedName>
    <definedName name="基本人件費">#REF!</definedName>
    <definedName name="技術交換費合計" localSheetId="0">#REF!</definedName>
    <definedName name="技術交換費合計" localSheetId="1">#REF!</definedName>
    <definedName name="技術交換費合計" localSheetId="2">#REF!</definedName>
    <definedName name="技術交換費合計" localSheetId="5">#REF!</definedName>
    <definedName name="技術交換費合計" localSheetId="7">#REF!</definedName>
    <definedName name="技術交換費合計" localSheetId="8">#REF!</definedName>
    <definedName name="技術交換費合計" localSheetId="9">#REF!</definedName>
    <definedName name="技術交換費合計" localSheetId="4">#REF!</definedName>
    <definedName name="技術交換費合計">#REF!</definedName>
    <definedName name="業務分類">#REF!</definedName>
    <definedName name="勤務地">#REF!</definedName>
    <definedName name="契約">#REF!</definedName>
    <definedName name="契約年度" localSheetId="0">#REF!</definedName>
    <definedName name="契約年度" localSheetId="1">#REF!</definedName>
    <definedName name="契約年度" localSheetId="2">#REF!</definedName>
    <definedName name="契約年度" localSheetId="5">#REF!</definedName>
    <definedName name="契約年度" localSheetId="7">#REF!</definedName>
    <definedName name="契約年度" localSheetId="8">#REF!</definedName>
    <definedName name="契約年度" localSheetId="9">#REF!</definedName>
    <definedName name="契約年度" localSheetId="4">#REF!</definedName>
    <definedName name="契約年度">#REF!</definedName>
    <definedName name="経路">#REF!</definedName>
    <definedName name="現地">#REF!</definedName>
    <definedName name="現地業務費合計" localSheetId="0">#REF!</definedName>
    <definedName name="現地業務費合計" localSheetId="1">#REF!</definedName>
    <definedName name="現地業務費合計" localSheetId="2">#REF!</definedName>
    <definedName name="現地業務費合計" localSheetId="5">#REF!</definedName>
    <definedName name="現地業務費合計" localSheetId="7">#REF!</definedName>
    <definedName name="現地業務費合計" localSheetId="8">#REF!</definedName>
    <definedName name="現地業務費合計" localSheetId="9">#REF!</definedName>
    <definedName name="現地業務費合計" localSheetId="4">#REF!</definedName>
    <definedName name="現地業務費合計">#REF!</definedName>
    <definedName name="現地調査人月">#REF!</definedName>
    <definedName name="現地通貨">#REF!</definedName>
    <definedName name="現地通貨レート" localSheetId="0">#REF!</definedName>
    <definedName name="現地通貨レート" localSheetId="1">#REF!</definedName>
    <definedName name="現地通貨レート" localSheetId="2">#REF!</definedName>
    <definedName name="現地通貨レート" localSheetId="5">#REF!</definedName>
    <definedName name="現地通貨レート" localSheetId="7">#REF!</definedName>
    <definedName name="現地通貨レート" localSheetId="8">#REF!</definedName>
    <definedName name="現地通貨レート" localSheetId="9">#REF!</definedName>
    <definedName name="現地通貨レート" localSheetId="4">#REF!</definedName>
    <definedName name="現地通貨レート">#REF!</definedName>
    <definedName name="口座種別">#REF!</definedName>
    <definedName name="航空運賃">#REF!</definedName>
    <definedName name="航空賃C" localSheetId="0">#REF!</definedName>
    <definedName name="航空賃C" localSheetId="1">#REF!</definedName>
    <definedName name="航空賃C" localSheetId="2">#REF!</definedName>
    <definedName name="航空賃C" localSheetId="5">#REF!</definedName>
    <definedName name="航空賃C" localSheetId="7">#REF!</definedName>
    <definedName name="航空賃C" localSheetId="8">#REF!</definedName>
    <definedName name="航空賃C" localSheetId="9">#REF!</definedName>
    <definedName name="航空賃C" localSheetId="4">#REF!</definedName>
    <definedName name="航空賃C">#REF!</definedName>
    <definedName name="航空賃Y" localSheetId="0">#REF!</definedName>
    <definedName name="航空賃Y" localSheetId="1">#REF!</definedName>
    <definedName name="航空賃Y" localSheetId="2">#REF!</definedName>
    <definedName name="航空賃Y" localSheetId="5">#REF!</definedName>
    <definedName name="航空賃Y" localSheetId="7">#REF!</definedName>
    <definedName name="航空賃Y" localSheetId="8">#REF!</definedName>
    <definedName name="航空賃Y" localSheetId="9">#REF!</definedName>
    <definedName name="航空賃Y" localSheetId="4">#REF!</definedName>
    <definedName name="航空賃Y">#REF!</definedName>
    <definedName name="国一覧">#REF!</definedName>
    <definedName name="国内旅費" localSheetId="0">#REF!</definedName>
    <definedName name="国内旅費" localSheetId="1">#REF!</definedName>
    <definedName name="国内旅費" localSheetId="2">#REF!</definedName>
    <definedName name="国内旅費" localSheetId="5">#REF!</definedName>
    <definedName name="国内旅費" localSheetId="7">#REF!</definedName>
    <definedName name="国内旅費" localSheetId="8">#REF!</definedName>
    <definedName name="国内旅費" localSheetId="9">#REF!</definedName>
    <definedName name="国内旅費" localSheetId="4">#REF!</definedName>
    <definedName name="国内旅費">#REF!</definedName>
    <definedName name="国別地域分類表">#REF!</definedName>
    <definedName name="資機材費合計" localSheetId="0">#REF!</definedName>
    <definedName name="資機材費合計" localSheetId="1">#REF!</definedName>
    <definedName name="資機材費合計" localSheetId="2">#REF!</definedName>
    <definedName name="資機材費合計" localSheetId="5">#REF!</definedName>
    <definedName name="資機材費合計" localSheetId="7">#REF!</definedName>
    <definedName name="資機材費合計" localSheetId="8">#REF!</definedName>
    <definedName name="資機材費合計" localSheetId="9">#REF!</definedName>
    <definedName name="資機材費合計" localSheetId="4">#REF!</definedName>
    <definedName name="資機材費合計">#REF!</definedName>
    <definedName name="従事者基礎情報">#REF!</definedName>
    <definedName name="処理">#REF!</definedName>
    <definedName name="前払">#REF!</definedName>
    <definedName name="打合簿">#REF!</definedName>
    <definedName name="単価表">#REF!</definedName>
    <definedName name="地域" localSheetId="0">#REF!</definedName>
    <definedName name="地域" localSheetId="1">#REF!</definedName>
    <definedName name="地域" localSheetId="2">#REF!</definedName>
    <definedName name="地域" localSheetId="5">#REF!</definedName>
    <definedName name="地域" localSheetId="7">#REF!</definedName>
    <definedName name="地域" localSheetId="8">#REF!</definedName>
    <definedName name="地域" localSheetId="9">#REF!</definedName>
    <definedName name="地域" localSheetId="4">#REF!</definedName>
    <definedName name="地域">#REF!</definedName>
    <definedName name="地域A">#REF!</definedName>
    <definedName name="地域B">#REF!</definedName>
    <definedName name="地域C">#REF!</definedName>
    <definedName name="地域分類">#REF!</definedName>
    <definedName name="地域毎一般業務費単価">#REF!</definedName>
    <definedName name="調査旅費合計" localSheetId="0">#REF!</definedName>
    <definedName name="調査旅費合計" localSheetId="1">#REF!</definedName>
    <definedName name="調査旅費合計" localSheetId="2">#REF!</definedName>
    <definedName name="調査旅費合計" localSheetId="5">#REF!</definedName>
    <definedName name="調査旅費合計" localSheetId="7">#REF!</definedName>
    <definedName name="調査旅費合計" localSheetId="8">#REF!</definedName>
    <definedName name="調査旅費合計" localSheetId="9">#REF!</definedName>
    <definedName name="調査旅費合計" localSheetId="4">#REF!</definedName>
    <definedName name="調査旅費合計">#REF!</definedName>
    <definedName name="直人費コンサル" localSheetId="0">#REF!</definedName>
    <definedName name="直人費コンサル" localSheetId="1">#REF!</definedName>
    <definedName name="直人費コンサル" localSheetId="2">#REF!</definedName>
    <definedName name="直人費コンサル" localSheetId="5">#REF!</definedName>
    <definedName name="直人費コンサル" localSheetId="7">#REF!</definedName>
    <definedName name="直人費コンサル" localSheetId="8">#REF!</definedName>
    <definedName name="直人費コンサル" localSheetId="9">#REF!</definedName>
    <definedName name="直人費コンサル" localSheetId="4">#REF!</definedName>
    <definedName name="直人費コンサル">#REF!</definedName>
    <definedName name="直人費合計" localSheetId="0">#REF!</definedName>
    <definedName name="直人費合計" localSheetId="1">#REF!</definedName>
    <definedName name="直人費合計" localSheetId="2">#REF!</definedName>
    <definedName name="直人費合計" localSheetId="5">#REF!</definedName>
    <definedName name="直人費合計" localSheetId="7">#REF!</definedName>
    <definedName name="直人費合計" localSheetId="8">#REF!</definedName>
    <definedName name="直人費合計" localSheetId="9">#REF!</definedName>
    <definedName name="直人費合計" localSheetId="4">#REF!</definedName>
    <definedName name="直人費合計">#REF!</definedName>
    <definedName name="直接経費">#REF!</definedName>
    <definedName name="直接費">#REF!</definedName>
    <definedName name="通訳単価" localSheetId="0">#REF!</definedName>
    <definedName name="通訳単価" localSheetId="1">#REF!</definedName>
    <definedName name="通訳単価" localSheetId="2">#REF!</definedName>
    <definedName name="通訳単価" localSheetId="5">#REF!</definedName>
    <definedName name="通訳単価" localSheetId="7">#REF!</definedName>
    <definedName name="通訳単価" localSheetId="8">#REF!</definedName>
    <definedName name="通訳単価" localSheetId="9">#REF!</definedName>
    <definedName name="通訳単価" localSheetId="4">#REF!</definedName>
    <definedName name="通訳単価">#REF!</definedName>
    <definedName name="定率化">#REF!</definedName>
    <definedName name="特号">#REF!</definedName>
    <definedName name="内外選択">#REF!</definedName>
    <definedName name="年度毎月額単価表">#REF!</definedName>
    <definedName name="分類">#REF!</definedName>
    <definedName name="報告書作成費合計" localSheetId="0">#REF!</definedName>
    <definedName name="報告書作成費合計" localSheetId="1">#REF!</definedName>
    <definedName name="報告書作成費合計" localSheetId="2">#REF!</definedName>
    <definedName name="報告書作成費合計" localSheetId="5">#REF!</definedName>
    <definedName name="報告書作成費合計" localSheetId="7">#REF!</definedName>
    <definedName name="報告書作成費合計" localSheetId="8">#REF!</definedName>
    <definedName name="報告書作成費合計" localSheetId="9">#REF!</definedName>
    <definedName name="報告書作成費合計" localSheetId="4">#REF!</definedName>
    <definedName name="報告書作成費合計">#REF!</definedName>
    <definedName name="無償以外単価">#REF!</definedName>
    <definedName name="無償単価">#REF!</definedName>
    <definedName name="様式番号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98" l="1"/>
  <c r="A4" i="99"/>
  <c r="D8" i="100"/>
  <c r="U14" i="98"/>
  <c r="U13" i="98"/>
  <c r="U12" i="98"/>
  <c r="U6" i="98"/>
  <c r="U5" i="98"/>
  <c r="U4" i="98"/>
  <c r="L39" i="98"/>
  <c r="L38" i="98"/>
  <c r="L37" i="98"/>
  <c r="L36" i="98"/>
  <c r="E36" i="98"/>
  <c r="L35" i="98"/>
  <c r="I34" i="98"/>
  <c r="I33" i="98"/>
  <c r="I32" i="98"/>
  <c r="I31" i="98"/>
  <c r="I30" i="98"/>
  <c r="I29" i="98"/>
  <c r="K28" i="98"/>
  <c r="K30" i="98" s="1"/>
  <c r="L30" i="98" s="1"/>
  <c r="I28" i="98"/>
  <c r="D44" i="100"/>
  <c r="D39" i="100"/>
  <c r="D19" i="100"/>
  <c r="K34" i="98" l="1"/>
  <c r="L34" i="98" s="1"/>
  <c r="K33" i="98"/>
  <c r="L33" i="98" s="1"/>
  <c r="L28" i="98"/>
  <c r="K29" i="98"/>
  <c r="L29" i="98" s="1"/>
  <c r="K32" i="98"/>
  <c r="L32" i="98" s="1"/>
  <c r="K31" i="98"/>
  <c r="L31" i="98" s="1"/>
  <c r="I24" i="98"/>
  <c r="D41" i="100" l="1"/>
  <c r="F31" i="100" l="1"/>
  <c r="K23" i="98"/>
  <c r="F42" i="100" s="1"/>
  <c r="F35" i="100"/>
  <c r="F36" i="100"/>
  <c r="H36" i="100"/>
  <c r="F37" i="100"/>
  <c r="H37" i="100"/>
  <c r="C36" i="100"/>
  <c r="C37" i="100"/>
  <c r="C23" i="100"/>
  <c r="F23" i="100"/>
  <c r="H23" i="100"/>
  <c r="F24" i="100"/>
  <c r="H24" i="100"/>
  <c r="F25" i="100"/>
  <c r="H25" i="100"/>
  <c r="C24" i="100"/>
  <c r="C25" i="100"/>
  <c r="L48" i="98"/>
  <c r="E49" i="98"/>
  <c r="L50" i="98"/>
  <c r="E51" i="98"/>
  <c r="D47" i="98"/>
  <c r="D48" i="98"/>
  <c r="D49" i="98"/>
  <c r="D50" i="98"/>
  <c r="D51" i="98"/>
  <c r="C47" i="98"/>
  <c r="C48" i="98"/>
  <c r="C49" i="98"/>
  <c r="C50" i="98"/>
  <c r="F21" i="100"/>
  <c r="F32" i="100"/>
  <c r="F30" i="100"/>
  <c r="F29" i="100"/>
  <c r="F33" i="100"/>
  <c r="A11" i="99"/>
  <c r="C5" i="100" s="1"/>
  <c r="A10" i="99"/>
  <c r="B1" i="100"/>
  <c r="H35" i="100"/>
  <c r="C35" i="100"/>
  <c r="C1" i="99"/>
  <c r="C51" i="98"/>
  <c r="I47" i="98"/>
  <c r="E47" i="98"/>
  <c r="C6" i="79"/>
  <c r="C6" i="82" s="1"/>
  <c r="C6" i="85" s="1"/>
  <c r="C6" i="88" s="1"/>
  <c r="C7" i="76"/>
  <c r="C7" i="79" s="1"/>
  <c r="C7" i="82" s="1"/>
  <c r="C7" i="85" s="1"/>
  <c r="C7" i="88" s="1"/>
  <c r="C6" i="76"/>
  <c r="I49" i="98" l="1"/>
  <c r="L49" i="98"/>
  <c r="I48" i="98"/>
  <c r="I50" i="98"/>
  <c r="I51" i="98"/>
  <c r="L51" i="98"/>
  <c r="J40" i="98"/>
  <c r="H21" i="100"/>
  <c r="L47" i="98"/>
  <c r="E48" i="98"/>
  <c r="E50" i="98"/>
  <c r="F27" i="100"/>
  <c r="F13" i="100"/>
  <c r="F17" i="100"/>
  <c r="F20" i="100" l="1"/>
  <c r="F9" i="100" l="1"/>
  <c r="H27" i="100"/>
  <c r="F26" i="100" s="1"/>
  <c r="H13" i="100"/>
  <c r="F12" i="100" s="1"/>
  <c r="H42" i="100"/>
  <c r="H30" i="100"/>
  <c r="H29" i="100"/>
  <c r="H33" i="100"/>
  <c r="H32" i="100"/>
  <c r="H31" i="100"/>
  <c r="E31" i="96"/>
  <c r="E29" i="96"/>
  <c r="H10" i="96"/>
  <c r="E31" i="95"/>
  <c r="E29" i="95"/>
  <c r="H10" i="95"/>
  <c r="F41" i="100" l="1"/>
  <c r="J41" i="100" s="1"/>
  <c r="K40" i="98"/>
  <c r="L40" i="98" s="1"/>
  <c r="H17" i="100" s="1"/>
  <c r="F16" i="100" s="1"/>
  <c r="F7" i="100" s="1"/>
  <c r="F28" i="100"/>
  <c r="C20" i="88" l="1"/>
  <c r="B11" i="88"/>
  <c r="B10" i="88"/>
  <c r="B4" i="88"/>
  <c r="D1" i="88"/>
  <c r="C17" i="88" s="1"/>
  <c r="C20" i="85"/>
  <c r="B11" i="85"/>
  <c r="B10" i="85"/>
  <c r="B4" i="85"/>
  <c r="D1" i="85"/>
  <c r="C17" i="85" s="1"/>
  <c r="C20" i="82"/>
  <c r="B11" i="82"/>
  <c r="B10" i="82"/>
  <c r="B4" i="82"/>
  <c r="D1" i="82"/>
  <c r="C17" i="82" s="1"/>
  <c r="C20" i="79"/>
  <c r="B11" i="79"/>
  <c r="B10" i="79"/>
  <c r="B4" i="79"/>
  <c r="D1" i="79"/>
  <c r="C17" i="79" s="1"/>
  <c r="C20" i="76"/>
  <c r="B11" i="76"/>
  <c r="B10" i="76"/>
  <c r="B4" i="76"/>
  <c r="D1" i="76"/>
  <c r="C17" i="76" s="1"/>
  <c r="J20" i="100" l="1"/>
  <c r="J12" i="100" l="1"/>
  <c r="J9" i="100"/>
  <c r="J26" i="100" l="1"/>
  <c r="J7" i="100" l="1"/>
  <c r="J16" i="100"/>
  <c r="J28" i="100"/>
  <c r="H51" i="98" l="1"/>
  <c r="H50" i="98"/>
  <c r="H49" i="98"/>
  <c r="H48" i="98"/>
  <c r="H47" i="98"/>
  <c r="U15" i="98" l="1"/>
  <c r="F34" i="100" s="1"/>
  <c r="U7" i="98"/>
  <c r="F22" i="100" s="1"/>
  <c r="F19" i="100" l="1"/>
  <c r="F39" i="100" s="1"/>
  <c r="F44" i="100" s="1"/>
  <c r="B20" i="99" s="1"/>
  <c r="J22" i="100" l="1"/>
  <c r="C16" i="76" l="1"/>
  <c r="J34" i="100"/>
  <c r="J19" i="100" l="1"/>
  <c r="J39" i="100" l="1"/>
  <c r="C16" i="79"/>
  <c r="J44" i="100" l="1"/>
  <c r="C16" i="82" l="1"/>
  <c r="C16" i="85" l="1"/>
  <c r="C16" i="8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D7" authorId="0" shapeId="0" xr:uid="{D6C2357A-B167-427A-AA09-4563D1E71900}">
      <text>
        <r>
          <rPr>
            <b/>
            <sz val="11"/>
            <color indexed="81"/>
            <rFont val="MS P ゴシック"/>
            <family val="3"/>
            <charset val="128"/>
          </rPr>
          <t>黄色部分には、当初契約等直近の契約金額を記入してください。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<sst xmlns="http://schemas.openxmlformats.org/spreadsheetml/2006/main" count="364" uniqueCount="160">
  <si>
    <t>この列は削除予定</t>
    <rPh sb="2" eb="3">
      <t>レツ</t>
    </rPh>
    <rPh sb="4" eb="8">
      <t>サクジョヨテイ</t>
    </rPh>
    <phoneticPr fontId="4"/>
  </si>
  <si>
    <t>入力用</t>
    <rPh sb="0" eb="3">
      <t>ニュウリョクヨウ</t>
    </rPh>
    <phoneticPr fontId="4"/>
  </si>
  <si>
    <t>←現地滞在型約款</t>
    <rPh sb="1" eb="8">
      <t>ゲンチタイザイガタヤッカン</t>
    </rPh>
    <phoneticPr fontId="4"/>
  </si>
  <si>
    <t>作成日：</t>
    <phoneticPr fontId="4"/>
  </si>
  <si>
    <t>旅費（その他：戦争特約保険料等）</t>
    <rPh sb="0" eb="2">
      <t>リョヒ</t>
    </rPh>
    <rPh sb="5" eb="6">
      <t>ホカ</t>
    </rPh>
    <rPh sb="14" eb="15">
      <t>トウ</t>
    </rPh>
    <phoneticPr fontId="8"/>
  </si>
  <si>
    <t>受注者：</t>
    <rPh sb="0" eb="3">
      <t>ジュチュウシャ</t>
    </rPh>
    <phoneticPr fontId="4"/>
  </si>
  <si>
    <t>細　　目</t>
  </si>
  <si>
    <t>単価（円）</t>
  </si>
  <si>
    <t>数量</t>
  </si>
  <si>
    <t>金額（円）</t>
  </si>
  <si>
    <t>備　考</t>
  </si>
  <si>
    <t>調達管理番号：</t>
    <rPh sb="0" eb="2">
      <t>チョウタツ</t>
    </rPh>
    <rPh sb="2" eb="6">
      <t>カンリバンゴウ</t>
    </rPh>
    <phoneticPr fontId="4"/>
  </si>
  <si>
    <t>←表紙にあるし削除？</t>
    <rPh sb="1" eb="3">
      <t>ヒョウシ</t>
    </rPh>
    <rPh sb="7" eb="9">
      <t>サクジョ</t>
    </rPh>
    <phoneticPr fontId="4"/>
  </si>
  <si>
    <t>業務名称：</t>
    <rPh sb="0" eb="4">
      <t>ギョウムメイショウ</t>
    </rPh>
    <phoneticPr fontId="4"/>
  </si>
  <si>
    <t>格付：</t>
    <rPh sb="0" eb="2">
      <t>カクヅ</t>
    </rPh>
    <phoneticPr fontId="4"/>
  </si>
  <si>
    <t>号</t>
    <rPh sb="0" eb="1">
      <t>ゴウ</t>
    </rPh>
    <phoneticPr fontId="8"/>
  </si>
  <si>
    <t>報酬単価：</t>
    <rPh sb="0" eb="2">
      <t>ホウシュウ</t>
    </rPh>
    <rPh sb="2" eb="4">
      <t>タンカ</t>
    </rPh>
    <phoneticPr fontId="4"/>
  </si>
  <si>
    <t>合　　計</t>
  </si>
  <si>
    <t>本人のみ（家族帯同無）：</t>
    <rPh sb="0" eb="2">
      <t>ホンニン</t>
    </rPh>
    <rPh sb="5" eb="10">
      <t>カゾクタイドウナシ</t>
    </rPh>
    <phoneticPr fontId="4"/>
  </si>
  <si>
    <t>円</t>
    <rPh sb="0" eb="1">
      <t>エン</t>
    </rPh>
    <phoneticPr fontId="4"/>
  </si>
  <si>
    <t>家族帯同有：</t>
    <rPh sb="0" eb="4">
      <t>カゾクタイドウ</t>
    </rPh>
    <rPh sb="4" eb="5">
      <t>アリ</t>
    </rPh>
    <phoneticPr fontId="4"/>
  </si>
  <si>
    <t>教育費単価</t>
    <rPh sb="0" eb="5">
      <t>キョウイクヒタンカ</t>
    </rPh>
    <phoneticPr fontId="4"/>
  </si>
  <si>
    <t>その他（介助者にかかる費用等）</t>
    <rPh sb="2" eb="3">
      <t>ホカ</t>
    </rPh>
    <rPh sb="4" eb="7">
      <t/>
    </rPh>
    <phoneticPr fontId="8"/>
  </si>
  <si>
    <t>　〇未就学児</t>
    <rPh sb="2" eb="6">
      <t>ミシュウガクジ</t>
    </rPh>
    <phoneticPr fontId="4"/>
  </si>
  <si>
    <t>算定式の単価（＝公示に記載する単価）
＝「技術報酬単価×11/12」　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phoneticPr fontId="4"/>
  </si>
  <si>
    <t>①</t>
    <phoneticPr fontId="4"/>
  </si>
  <si>
    <t>3歳～就学前：</t>
    <phoneticPr fontId="4"/>
  </si>
  <si>
    <t>　〇小・中学校：</t>
    <rPh sb="2" eb="3">
      <t>ショウ</t>
    </rPh>
    <rPh sb="4" eb="7">
      <t>チュウガッコウ</t>
    </rPh>
    <phoneticPr fontId="4"/>
  </si>
  <si>
    <t>②</t>
    <phoneticPr fontId="4"/>
  </si>
  <si>
    <t>日本人学校</t>
    <phoneticPr fontId="4"/>
  </si>
  <si>
    <t>円</t>
    <phoneticPr fontId="4"/>
  </si>
  <si>
    <t>③</t>
    <phoneticPr fontId="4"/>
  </si>
  <si>
    <t>インター／現地校</t>
    <rPh sb="5" eb="8">
      <t>ゲンチコウ</t>
    </rPh>
    <phoneticPr fontId="4"/>
  </si>
  <si>
    <t>合　　計</t>
    <phoneticPr fontId="4"/>
  </si>
  <si>
    <t>　〇高等学校：</t>
    <rPh sb="2" eb="6">
      <t>コウトウガッコウ</t>
    </rPh>
    <phoneticPr fontId="4"/>
  </si>
  <si>
    <t>④</t>
    <phoneticPr fontId="4"/>
  </si>
  <si>
    <t>　　⑤</t>
    <phoneticPr fontId="4"/>
  </si>
  <si>
    <t>住居費単価：</t>
    <rPh sb="0" eb="3">
      <t>ジュウキョヒ</t>
    </rPh>
    <rPh sb="3" eb="5">
      <t>タンカ</t>
    </rPh>
    <phoneticPr fontId="4"/>
  </si>
  <si>
    <t>ドル</t>
  </si>
  <si>
    <t>→</t>
    <phoneticPr fontId="4"/>
  </si>
  <si>
    <t>（円換算）</t>
    <rPh sb="1" eb="4">
      <t>エンカンサン</t>
    </rPh>
    <phoneticPr fontId="4"/>
  </si>
  <si>
    <t>算定式の単価（＝公示に記載する単価）
＝「技術報酬単価×11/12＋その他原価(家族なし)」
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rPh sb="36" eb="39">
      <t>ホカゲンカ</t>
    </rPh>
    <rPh sb="40" eb="42">
      <t>カゾク</t>
    </rPh>
    <phoneticPr fontId="4"/>
  </si>
  <si>
    <t>航空賃単価（往復）：</t>
    <rPh sb="0" eb="2">
      <t>コウクウ</t>
    </rPh>
    <rPh sb="2" eb="3">
      <t>チン</t>
    </rPh>
    <rPh sb="6" eb="8">
      <t>オウフク</t>
    </rPh>
    <phoneticPr fontId="4"/>
  </si>
  <si>
    <t>円＝１ドル</t>
    <rPh sb="0" eb="1">
      <t>エン</t>
    </rPh>
    <phoneticPr fontId="4"/>
  </si>
  <si>
    <t>前金払：</t>
    <rPh sb="0" eb="3">
      <t>マエキンバラ</t>
    </rPh>
    <phoneticPr fontId="4"/>
  </si>
  <si>
    <t>渡航対象者・現地滞在期間</t>
    <rPh sb="0" eb="2">
      <t>トコウ</t>
    </rPh>
    <rPh sb="2" eb="4">
      <t>タイショウ</t>
    </rPh>
    <rPh sb="4" eb="5">
      <t>シャ</t>
    </rPh>
    <rPh sb="6" eb="12">
      <t>ゲンチタイザイキカン</t>
    </rPh>
    <phoneticPr fontId="4"/>
  </si>
  <si>
    <t>　※教育区分は上記①②③④⑤を参照</t>
    <rPh sb="2" eb="6">
      <t>キョウイククブン</t>
    </rPh>
    <rPh sb="7" eb="10">
      <t>ジョウキイチ</t>
    </rPh>
    <rPh sb="15" eb="17">
      <t>サンショウ</t>
    </rPh>
    <phoneticPr fontId="4"/>
  </si>
  <si>
    <t>続柄</t>
    <rPh sb="0" eb="1">
      <t>ツヅ</t>
    </rPh>
    <rPh sb="1" eb="2">
      <t>ガラ</t>
    </rPh>
    <phoneticPr fontId="4"/>
  </si>
  <si>
    <t>氏名</t>
    <rPh sb="0" eb="2">
      <t>シメイ</t>
    </rPh>
    <phoneticPr fontId="4"/>
  </si>
  <si>
    <t>居住地</t>
    <rPh sb="0" eb="3">
      <t>キョジュウチ</t>
    </rPh>
    <phoneticPr fontId="4"/>
  </si>
  <si>
    <t>生年月日</t>
    <rPh sb="0" eb="4">
      <t>セイネンガッピ</t>
    </rPh>
    <phoneticPr fontId="4"/>
  </si>
  <si>
    <t>年齢</t>
    <rPh sb="0" eb="2">
      <t>ネンレイ</t>
    </rPh>
    <phoneticPr fontId="4"/>
  </si>
  <si>
    <t>出発予定年月日</t>
    <rPh sb="0" eb="2">
      <t>シュッパツ</t>
    </rPh>
    <rPh sb="2" eb="4">
      <t>ヨテイ</t>
    </rPh>
    <rPh sb="4" eb="7">
      <t>ネンガッピ</t>
    </rPh>
    <phoneticPr fontId="4"/>
  </si>
  <si>
    <t>帰国予定年月日</t>
    <rPh sb="0" eb="2">
      <t>キコク</t>
    </rPh>
    <rPh sb="2" eb="4">
      <t>ヨテイ</t>
    </rPh>
    <rPh sb="4" eb="7">
      <t>ネンガッピ</t>
    </rPh>
    <phoneticPr fontId="4"/>
  </si>
  <si>
    <t>滞在月数</t>
    <rPh sb="0" eb="2">
      <t>タイザイ</t>
    </rPh>
    <rPh sb="2" eb="4">
      <t>ツキスウ</t>
    </rPh>
    <phoneticPr fontId="4"/>
  </si>
  <si>
    <t>教育区分</t>
    <rPh sb="0" eb="2">
      <t>キョウイク</t>
    </rPh>
    <rPh sb="2" eb="4">
      <t>クブン</t>
    </rPh>
    <phoneticPr fontId="4"/>
  </si>
  <si>
    <t>算定式の単価（＝公示に記載する単価）
＝「技術報酬単価×11/12＋その他原価(家族あり)」
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rPh sb="36" eb="39">
      <t>ホカゲンカ</t>
    </rPh>
    <rPh sb="40" eb="42">
      <t>カゾク</t>
    </rPh>
    <phoneticPr fontId="4"/>
  </si>
  <si>
    <t>本人</t>
    <rPh sb="0" eb="2">
      <t>ホンニン</t>
    </rPh>
    <phoneticPr fontId="4"/>
  </si>
  <si>
    <t>国際　〇〇</t>
    <rPh sb="0" eb="2">
      <t>コクサイ</t>
    </rPh>
    <phoneticPr fontId="4"/>
  </si>
  <si>
    <t>日本</t>
    <rPh sb="0" eb="2">
      <t>ニホン</t>
    </rPh>
    <phoneticPr fontId="4"/>
  </si>
  <si>
    <t>国際　●●</t>
    <rPh sb="0" eb="2">
      <t>コクサイ</t>
    </rPh>
    <phoneticPr fontId="4"/>
  </si>
  <si>
    <t>子（1人目）</t>
    <phoneticPr fontId="4"/>
  </si>
  <si>
    <t>国際　□太</t>
    <rPh sb="0" eb="2">
      <t>コクサイ</t>
    </rPh>
    <phoneticPr fontId="4"/>
  </si>
  <si>
    <t>①</t>
  </si>
  <si>
    <t>子（2人目）</t>
  </si>
  <si>
    <t>国際　◇子</t>
    <rPh sb="0" eb="2">
      <t>コクサイ</t>
    </rPh>
    <phoneticPr fontId="4"/>
  </si>
  <si>
    <t>②</t>
  </si>
  <si>
    <t>子（3人目）</t>
  </si>
  <si>
    <t>国際　＊花</t>
    <rPh sb="0" eb="2">
      <t>コクサイ</t>
    </rPh>
    <rPh sb="4" eb="5">
      <t>ハナ</t>
    </rPh>
    <phoneticPr fontId="4"/>
  </si>
  <si>
    <t>③</t>
  </si>
  <si>
    <t>航空賃の“単価”を定額計上にする理解でよいか？
介助者分は「６　その他」に逃がしました。</t>
    <rPh sb="0" eb="3">
      <t>コウクウチン</t>
    </rPh>
    <rPh sb="5" eb="7">
      <t>タンカ</t>
    </rPh>
    <rPh sb="9" eb="13">
      <t>テイガクケイジョウ</t>
    </rPh>
    <rPh sb="16" eb="18">
      <t>リカイ</t>
    </rPh>
    <rPh sb="24" eb="27">
      <t>カイジョシャ</t>
    </rPh>
    <rPh sb="27" eb="28">
      <t>ブン</t>
    </rPh>
    <rPh sb="34" eb="35">
      <t>ホカ</t>
    </rPh>
    <rPh sb="37" eb="38">
      <t>ニ</t>
    </rPh>
    <phoneticPr fontId="4"/>
  </si>
  <si>
    <t>子（4人目）</t>
  </si>
  <si>
    <t>国際　×郎</t>
    <rPh sb="0" eb="2">
      <t>コクサイ</t>
    </rPh>
    <phoneticPr fontId="4"/>
  </si>
  <si>
    <t>⑤</t>
  </si>
  <si>
    <t>戦争特約・特別手当</t>
    <rPh sb="0" eb="2">
      <t>センソウ</t>
    </rPh>
    <rPh sb="2" eb="4">
      <t>トクヤク</t>
    </rPh>
    <rPh sb="5" eb="9">
      <t>トクベツテアテ</t>
    </rPh>
    <phoneticPr fontId="4"/>
  </si>
  <si>
    <t>子（5人目）</t>
  </si>
  <si>
    <t>国際　そら</t>
    <rPh sb="0" eb="2">
      <t>コクサイ</t>
    </rPh>
    <phoneticPr fontId="4"/>
  </si>
  <si>
    <t>家族加算対象期間</t>
    <rPh sb="0" eb="4">
      <t>カゾクカサン</t>
    </rPh>
    <rPh sb="4" eb="8">
      <t>タイショウキカン</t>
    </rPh>
    <phoneticPr fontId="4"/>
  </si>
  <si>
    <t>その他コメント
「初めに」のシートを作って、このエクセルの使い方を説明する必要あり。</t>
    <rPh sb="2" eb="3">
      <t>ホカ</t>
    </rPh>
    <rPh sb="9" eb="10">
      <t>ハジ</t>
    </rPh>
    <rPh sb="18" eb="19">
      <t>ツク</t>
    </rPh>
    <rPh sb="29" eb="30">
      <t>ツカ</t>
    </rPh>
    <rPh sb="31" eb="32">
      <t>カタ</t>
    </rPh>
    <rPh sb="33" eb="35">
      <t>セツメイ</t>
    </rPh>
    <rPh sb="37" eb="39">
      <t>ヒツヨウ</t>
    </rPh>
    <phoneticPr fontId="4"/>
  </si>
  <si>
    <t>教育費対象</t>
    <rPh sb="0" eb="3">
      <t>キョウイクヒ</t>
    </rPh>
    <rPh sb="3" eb="5">
      <t>タイショウ</t>
    </rPh>
    <phoneticPr fontId="4"/>
  </si>
  <si>
    <t>参考</t>
    <rPh sb="0" eb="2">
      <t>サンコウ</t>
    </rPh>
    <phoneticPr fontId="4"/>
  </si>
  <si>
    <t>3歳の日</t>
    <phoneticPr fontId="4"/>
  </si>
  <si>
    <t>18歳の日</t>
    <phoneticPr fontId="4"/>
  </si>
  <si>
    <t>作成日</t>
    <rPh sb="0" eb="3">
      <t>サクセイビ</t>
    </rPh>
    <phoneticPr fontId="4"/>
  </si>
  <si>
    <t>独立行政法人国際協力機構</t>
  </si>
  <si>
    <t>　契約担当役　理事　殿</t>
  </si>
  <si>
    <t>記</t>
  </si>
  <si>
    <t>１．見積金額　：</t>
    <phoneticPr fontId="13"/>
  </si>
  <si>
    <t>２．見積内訳：　別紙のとおり</t>
  </si>
  <si>
    <t>以上</t>
    <rPh sb="0" eb="2">
      <t>イジョウ</t>
    </rPh>
    <phoneticPr fontId="4"/>
  </si>
  <si>
    <t xml:space="preserve">               （ふりがな）　　 （ふりがな）
振込銀行 ：◯◯◯◯銀行 ◯◯◯◯支店 普通・当座
口座番号：
　　　　　　　　（ふりがな）
口座名義 ：国際　〇〇
</t>
    <phoneticPr fontId="4"/>
  </si>
  <si>
    <t>業務名称：</t>
    <rPh sb="0" eb="2">
      <t>ギョウム</t>
    </rPh>
    <rPh sb="2" eb="4">
      <t>メイショウ</t>
    </rPh>
    <phoneticPr fontId="8"/>
  </si>
  <si>
    <t>Ⅰ　報酬</t>
    <phoneticPr fontId="8"/>
  </si>
  <si>
    <t>円</t>
  </si>
  <si>
    <t>１　格付：</t>
    <rPh sb="2" eb="4">
      <t>カクヅケ</t>
    </rPh>
    <phoneticPr fontId="8"/>
  </si>
  <si>
    <t>２　業務人月（全体）：</t>
    <rPh sb="2" eb="4">
      <t>ギョウム</t>
    </rPh>
    <rPh sb="4" eb="6">
      <t>ニンゲツ</t>
    </rPh>
    <rPh sb="7" eb="9">
      <t>ゼンタイ</t>
    </rPh>
    <phoneticPr fontId="8"/>
  </si>
  <si>
    <t>人月</t>
    <rPh sb="0" eb="2">
      <t>ニンゲツ</t>
    </rPh>
    <phoneticPr fontId="8"/>
  </si>
  <si>
    <t>　内訳：</t>
    <phoneticPr fontId="4"/>
  </si>
  <si>
    <t>　　現地業務期間（本人分）</t>
    <rPh sb="9" eb="12">
      <t>ホンニンブン</t>
    </rPh>
    <phoneticPr fontId="4"/>
  </si>
  <si>
    <t>　　　　　　算定式</t>
    <rPh sb="6" eb="9">
      <t>サンテイシキ</t>
    </rPh>
    <phoneticPr fontId="4"/>
  </si>
  <si>
    <t>円×</t>
    <phoneticPr fontId="8"/>
  </si>
  <si>
    <t>　　現地業務期間（家族加算分）</t>
    <rPh sb="13" eb="14">
      <t>ブン</t>
    </rPh>
    <phoneticPr fontId="4"/>
  </si>
  <si>
    <t>Ⅱ　直接経費</t>
  </si>
  <si>
    <t>１　旅費（航空賃）</t>
    <phoneticPr fontId="8"/>
  </si>
  <si>
    <t>人分</t>
    <rPh sb="0" eb="1">
      <t>ヒト</t>
    </rPh>
    <rPh sb="1" eb="2">
      <t>ブン</t>
    </rPh>
    <phoneticPr fontId="8"/>
  </si>
  <si>
    <t>２　旅費（その他）</t>
    <phoneticPr fontId="8"/>
  </si>
  <si>
    <t>３　住居費</t>
    <rPh sb="2" eb="5">
      <t>ジュウキョヒ</t>
    </rPh>
    <phoneticPr fontId="8"/>
  </si>
  <si>
    <t>カ月</t>
    <rPh sb="1" eb="2">
      <t>ゲツ</t>
    </rPh>
    <phoneticPr fontId="8"/>
  </si>
  <si>
    <t>４　教育費</t>
    <rPh sb="2" eb="5">
      <t>キョウイクヒ</t>
    </rPh>
    <phoneticPr fontId="8"/>
  </si>
  <si>
    <t>　①3歳～就学前</t>
    <rPh sb="3" eb="4">
      <t>サイ</t>
    </rPh>
    <rPh sb="5" eb="8">
      <t>シュウガクマエ</t>
    </rPh>
    <phoneticPr fontId="4"/>
  </si>
  <si>
    <t>　②小・中学校（日本人学校）</t>
    <rPh sb="2" eb="3">
      <t>ショウ</t>
    </rPh>
    <rPh sb="4" eb="7">
      <t>チュウガッコウ</t>
    </rPh>
    <rPh sb="8" eb="13">
      <t>ニホンジンガッコウ</t>
    </rPh>
    <phoneticPr fontId="4"/>
  </si>
  <si>
    <t>　③小・中学校（インター）</t>
    <phoneticPr fontId="4"/>
  </si>
  <si>
    <t>　④高等学校（日本人学校）</t>
    <rPh sb="2" eb="6">
      <t>コウトウガッコウ</t>
    </rPh>
    <rPh sb="7" eb="12">
      <t>ニホンジンガッコウ</t>
    </rPh>
    <phoneticPr fontId="4"/>
  </si>
  <si>
    <t>　</t>
    <phoneticPr fontId="4"/>
  </si>
  <si>
    <t>　⑤高等学校（インター）</t>
    <rPh sb="2" eb="6">
      <t>コウトウガッコウ</t>
    </rPh>
    <phoneticPr fontId="4"/>
  </si>
  <si>
    <t>５　その他経費</t>
    <phoneticPr fontId="4"/>
  </si>
  <si>
    <t>Ⅲ　小計</t>
    <phoneticPr fontId="4"/>
  </si>
  <si>
    <t>合　　計</t>
    <phoneticPr fontId="8"/>
  </si>
  <si>
    <t xml:space="preserve">
</t>
    <phoneticPr fontId="8"/>
  </si>
  <si>
    <t>１．請求金額　：</t>
    <rPh sb="2" eb="4">
      <t>セイキュウ</t>
    </rPh>
    <phoneticPr fontId="13"/>
  </si>
  <si>
    <t>独立行政法人国際協力機構</t>
    <phoneticPr fontId="4"/>
  </si>
  <si>
    <t>記</t>
    <rPh sb="0" eb="1">
      <t>キ</t>
    </rPh>
    <phoneticPr fontId="4"/>
  </si>
  <si>
    <t>④</t>
  </si>
  <si>
    <t>押印省略</t>
    <rPh sb="0" eb="4">
      <t>オウインショウリャク</t>
    </rPh>
    <phoneticPr fontId="4"/>
  </si>
  <si>
    <t>に係る部分払の請求について</t>
    <rPh sb="3" eb="6">
      <t>ブブンバラ</t>
    </rPh>
    <rPh sb="7" eb="9">
      <t>セイキュウ</t>
    </rPh>
    <phoneticPr fontId="4"/>
  </si>
  <si>
    <t>２．支払期日：</t>
    <rPh sb="2" eb="6">
      <t>シハライキジツ</t>
    </rPh>
    <phoneticPr fontId="4"/>
  </si>
  <si>
    <t>２０＊＊年＊＊月＊＊日</t>
    <phoneticPr fontId="4"/>
  </si>
  <si>
    <t>契約担当役理事　殿</t>
    <phoneticPr fontId="4"/>
  </si>
  <si>
    <t>対象契約</t>
    <rPh sb="0" eb="4">
      <t>タイショウケイヤク</t>
    </rPh>
    <phoneticPr fontId="4"/>
  </si>
  <si>
    <t>業務名称</t>
    <rPh sb="0" eb="4">
      <t>ギョウムメイショウ</t>
    </rPh>
    <phoneticPr fontId="4"/>
  </si>
  <si>
    <t>：</t>
    <phoneticPr fontId="4"/>
  </si>
  <si>
    <t>締結日</t>
    <rPh sb="0" eb="3">
      <t>テイケツビ</t>
    </rPh>
    <phoneticPr fontId="4"/>
  </si>
  <si>
    <t>成果品</t>
    <rPh sb="0" eb="2">
      <t>セイカ</t>
    </rPh>
    <rPh sb="2" eb="3">
      <t>ヒン</t>
    </rPh>
    <phoneticPr fontId="4"/>
  </si>
  <si>
    <t>１部</t>
    <rPh sb="1" eb="2">
      <t>ブ</t>
    </rPh>
    <phoneticPr fontId="4"/>
  </si>
  <si>
    <t xml:space="preserve">　下記の契約の業務が完了しましたので、業務実施契約（現地滞在型）約款第13条に基づき、本届を提出いたします。
</t>
    <rPh sb="26" eb="30">
      <t>ゲンチタイザイ</t>
    </rPh>
    <phoneticPr fontId="4"/>
  </si>
  <si>
    <t>業務進捗報告書</t>
    <rPh sb="0" eb="2">
      <t>ギョウム</t>
    </rPh>
    <rPh sb="2" eb="4">
      <t>シンチョク</t>
    </rPh>
    <rPh sb="4" eb="7">
      <t>ホウコクショ</t>
    </rPh>
    <phoneticPr fontId="4"/>
  </si>
  <si>
    <t>業務部分完了届</t>
    <rPh sb="2" eb="4">
      <t>ブブン</t>
    </rPh>
    <phoneticPr fontId="4"/>
  </si>
  <si>
    <t>ケ月</t>
    <rPh sb="0" eb="2">
      <t>カゲツ</t>
    </rPh>
    <phoneticPr fontId="4"/>
  </si>
  <si>
    <t>配偶者帯同なし</t>
  </si>
  <si>
    <t>印</t>
    <rPh sb="0" eb="1">
      <t>イン</t>
    </rPh>
    <phoneticPr fontId="4"/>
  </si>
  <si>
    <t>住居費の前払月数</t>
    <rPh sb="0" eb="2">
      <t>ジュウキョ</t>
    </rPh>
    <rPh sb="2" eb="3">
      <t>ヒ</t>
    </rPh>
    <rPh sb="4" eb="6">
      <t>マエバラ</t>
    </rPh>
    <rPh sb="6" eb="8">
      <t>ツキスウ</t>
    </rPh>
    <phoneticPr fontId="4"/>
  </si>
  <si>
    <t>（メールアドレス）</t>
    <phoneticPr fontId="4"/>
  </si>
  <si>
    <t>※押印を省略する場合、こちらも記載ください
【押印省略】</t>
    <rPh sb="1" eb="3">
      <t>オウイン</t>
    </rPh>
    <rPh sb="4" eb="6">
      <t>ショウリャク</t>
    </rPh>
    <rPh sb="8" eb="10">
      <t>バアイ</t>
    </rPh>
    <rPh sb="15" eb="17">
      <t>キサイ</t>
    </rPh>
    <rPh sb="23" eb="25">
      <t>オウイン</t>
    </rPh>
    <rPh sb="25" eb="27">
      <t>ショウリャク</t>
    </rPh>
    <phoneticPr fontId="4"/>
  </si>
  <si>
    <t>（電話番号）</t>
    <phoneticPr fontId="4"/>
  </si>
  <si>
    <t>変更前</t>
    <rPh sb="0" eb="2">
      <t>ヘンコウ</t>
    </rPh>
    <rPh sb="2" eb="3">
      <t>マエ</t>
    </rPh>
    <phoneticPr fontId="4"/>
  </si>
  <si>
    <t>変更後</t>
    <rPh sb="0" eb="2">
      <t>ヘンコウ</t>
    </rPh>
    <rPh sb="2" eb="3">
      <t>ゴ</t>
    </rPh>
    <phoneticPr fontId="4"/>
  </si>
  <si>
    <t>差額</t>
    <rPh sb="0" eb="2">
      <t>サガク</t>
    </rPh>
    <phoneticPr fontId="4"/>
  </si>
  <si>
    <t>に係る最終変更見積書の提出について</t>
  </si>
  <si>
    <t>標記業務にかかる最終変更見積書を以下の通り提出いたします。</t>
  </si>
  <si>
    <t>特例住居賃貸料（該当する場合）：</t>
    <rPh sb="0" eb="2">
      <t>トクレイ</t>
    </rPh>
    <rPh sb="2" eb="4">
      <t>ジュウキョ</t>
    </rPh>
    <rPh sb="4" eb="7">
      <t>チンタイリョウ</t>
    </rPh>
    <rPh sb="8" eb="10">
      <t>ガイトウ</t>
    </rPh>
    <rPh sb="12" eb="14">
      <t>バアイ</t>
    </rPh>
    <phoneticPr fontId="4"/>
  </si>
  <si>
    <t>特例住居入居予定日：</t>
    <rPh sb="0" eb="2">
      <t>トクレイ</t>
    </rPh>
    <rPh sb="2" eb="4">
      <t>ジュウキョ</t>
    </rPh>
    <rPh sb="4" eb="6">
      <t>ニュウキョ</t>
    </rPh>
    <rPh sb="6" eb="8">
      <t>ヨテイ</t>
    </rPh>
    <rPh sb="8" eb="9">
      <t>ビ</t>
    </rPh>
    <phoneticPr fontId="4"/>
  </si>
  <si>
    <t>特別住居賃料（自己負担分）</t>
    <rPh sb="0" eb="2">
      <t>トクベツ</t>
    </rPh>
    <rPh sb="2" eb="4">
      <t>ジュウキョ</t>
    </rPh>
    <rPh sb="4" eb="6">
      <t>チンリョウ</t>
    </rPh>
    <rPh sb="7" eb="9">
      <t>ジコ</t>
    </rPh>
    <rPh sb="9" eb="11">
      <t>フタン</t>
    </rPh>
    <rPh sb="11" eb="12">
      <t>ブン</t>
    </rPh>
    <phoneticPr fontId="4"/>
  </si>
  <si>
    <t>　　　　　　算定式</t>
    <rPh sb="6" eb="8">
      <t>サンテイ</t>
    </rPh>
    <rPh sb="8" eb="9">
      <t>シキ</t>
    </rPh>
    <phoneticPr fontId="4"/>
  </si>
  <si>
    <t>→</t>
    <phoneticPr fontId="4"/>
  </si>
  <si>
    <t>（居住期間）約</t>
    <rPh sb="1" eb="3">
      <t>キョジュウ</t>
    </rPh>
    <rPh sb="3" eb="5">
      <t>キカン</t>
    </rPh>
    <rPh sb="6" eb="7">
      <t>ヤク</t>
    </rPh>
    <phoneticPr fontId="4"/>
  </si>
  <si>
    <t>ケ月</t>
    <rPh sb="0" eb="2">
      <t>カゲツ</t>
    </rPh>
    <phoneticPr fontId="4"/>
  </si>
  <si>
    <t>為替換算レート（見積書提出月）：</t>
    <rPh sb="0" eb="2">
      <t>カワセ</t>
    </rPh>
    <rPh sb="2" eb="4">
      <t>カンサン</t>
    </rPh>
    <rPh sb="8" eb="11">
      <t>ミツモリショ</t>
    </rPh>
    <rPh sb="11" eb="13">
      <t>テイシュツ</t>
    </rPh>
    <rPh sb="13" eb="14">
      <t>ツキ</t>
    </rPh>
    <phoneticPr fontId="4"/>
  </si>
  <si>
    <t>25a●●●●●</t>
  </si>
  <si>
    <t>●●国●●アドバイザー</t>
  </si>
  <si>
    <t>変更見積金額内訳書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</si>
</sst>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"/>
    <numFmt numFmtId="177" formatCode="0_ "/>
    <numFmt numFmtId="178" formatCode="0.00_ "/>
    <numFmt numFmtId="179" formatCode="yyyy"/>
    <numFmt numFmtId="180" formatCode="m"/>
    <numFmt numFmtId="181" formatCode="yyyy/m/d;@"/>
    <numFmt numFmtId="182" formatCode="yyyy&quot;年&quot;m&quot;月&quot;d&quot;日&quot;;@"/>
    <numFmt numFmtId="183" formatCode="#,##0&quot;円&quot;"/>
    <numFmt numFmtId="184" formatCode="#,##0.000;[Red]\-#,##0.000"/>
    <numFmt numFmtId="185" formatCode="0.00_);[Red]\(0.00\)"/>
    <numFmt numFmtId="186" formatCode="#,##0_);[Red]\(#,##0\)"/>
    <numFmt numFmtId="187" formatCode="0_);[Red]\(0\)"/>
  </numFmts>
  <fonts count="58">
    <font>
      <sz val="11"/>
      <name val="ＭＳ 明朝"/>
      <family val="1"/>
      <charset val="128"/>
    </font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6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Osaka"/>
      <charset val="128"/>
    </font>
    <font>
      <sz val="12"/>
      <name val="ＭＳ ゴシック"/>
      <family val="3"/>
      <charset val="128"/>
    </font>
    <font>
      <sz val="6"/>
      <name val="Osaka"/>
      <family val="3"/>
      <charset val="128"/>
    </font>
    <font>
      <sz val="12"/>
      <name val="Osaka"/>
      <family val="3"/>
      <charset val="128"/>
    </font>
    <font>
      <strike/>
      <sz val="12"/>
      <name val="游ゴシック Light"/>
      <family val="3"/>
      <charset val="128"/>
    </font>
    <font>
      <sz val="12"/>
      <color theme="1"/>
      <name val="ＭＳ ゴシック"/>
      <family val="2"/>
      <charset val="128"/>
    </font>
    <font>
      <u/>
      <sz val="12"/>
      <color theme="10"/>
      <name val="Osaka"/>
      <family val="3"/>
      <charset val="128"/>
    </font>
    <font>
      <sz val="6"/>
      <name val="Osaka"/>
      <charset val="128"/>
    </font>
    <font>
      <sz val="12"/>
      <color rgb="FF000000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000000"/>
      <name val="Meiryo UI"/>
      <family val="3"/>
      <charset val="128"/>
    </font>
    <font>
      <strike/>
      <sz val="12"/>
      <color rgb="FFFF000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strike/>
      <sz val="12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u/>
      <sz val="18"/>
      <name val="Meiryo UI"/>
      <family val="3"/>
      <charset val="128"/>
    </font>
    <font>
      <strike/>
      <u/>
      <sz val="18"/>
      <name val="Meiryo UI"/>
      <family val="3"/>
      <charset val="128"/>
    </font>
    <font>
      <strike/>
      <sz val="18"/>
      <name val="Meiryo UI"/>
      <family val="3"/>
      <charset val="128"/>
    </font>
    <font>
      <b/>
      <sz val="18"/>
      <name val="Meiryo UI"/>
      <family val="3"/>
      <charset val="128"/>
    </font>
    <font>
      <strike/>
      <sz val="18"/>
      <color rgb="FFFF0000"/>
      <name val="Meiryo UI"/>
      <family val="3"/>
      <charset val="128"/>
    </font>
    <font>
      <b/>
      <strike/>
      <sz val="18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sz val="18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2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6"/>
      <color rgb="FF00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trike/>
      <sz val="12"/>
      <color rgb="FFFF0000"/>
      <name val="Meiryo UI"/>
      <family val="3"/>
      <charset val="128"/>
    </font>
    <font>
      <b/>
      <sz val="16"/>
      <name val="Meiryo UI"/>
      <family val="3"/>
      <charset val="128"/>
    </font>
    <font>
      <strike/>
      <sz val="16"/>
      <color rgb="FFFF0000"/>
      <name val="Meiryo UI"/>
      <family val="3"/>
      <charset val="128"/>
    </font>
    <font>
      <b/>
      <u/>
      <sz val="16"/>
      <name val="Meiryo UI"/>
      <family val="3"/>
      <charset val="128"/>
    </font>
    <font>
      <sz val="1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BIZ UDPゴシック"/>
      <family val="3"/>
      <charset val="128"/>
    </font>
    <font>
      <sz val="20"/>
      <name val="Meiryo UI"/>
      <family val="3"/>
      <charset val="128"/>
    </font>
    <font>
      <sz val="11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5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auto="1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indexed="64"/>
      </left>
      <right/>
      <top style="thin">
        <color auto="1"/>
      </top>
      <bottom style="medium">
        <color rgb="FFFF0000"/>
      </bottom>
      <diagonal/>
    </border>
    <border>
      <left/>
      <right/>
      <top style="thin">
        <color auto="1"/>
      </top>
      <bottom style="medium">
        <color rgb="FFFF0000"/>
      </bottom>
      <diagonal/>
    </border>
    <border>
      <left/>
      <right style="medium">
        <color rgb="FFFF0000"/>
      </right>
      <top style="thin">
        <color auto="1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9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/>
    <xf numFmtId="0" fontId="9" fillId="0" borderId="0"/>
    <xf numFmtId="38" fontId="9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9" fillId="0" borderId="0"/>
    <xf numFmtId="38" fontId="9" fillId="0" borderId="0" applyFont="0" applyFill="0" applyBorder="0" applyAlignment="0" applyProtection="0"/>
    <xf numFmtId="0" fontId="11" fillId="0" borderId="0">
      <alignment vertical="center"/>
    </xf>
    <xf numFmtId="0" fontId="12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3">
    <xf numFmtId="0" fontId="0" fillId="0" borderId="0" xfId="0">
      <alignment vertical="center"/>
    </xf>
    <xf numFmtId="0" fontId="16" fillId="0" borderId="0" xfId="15" applyFont="1" applyAlignment="1">
      <alignment vertical="center" wrapText="1"/>
    </xf>
    <xf numFmtId="0" fontId="16" fillId="0" borderId="0" xfId="15" applyFont="1">
      <alignment vertical="center"/>
    </xf>
    <xf numFmtId="0" fontId="16" fillId="0" borderId="0" xfId="15" applyFont="1" applyAlignment="1">
      <alignment horizontal="right" vertical="center"/>
    </xf>
    <xf numFmtId="182" fontId="16" fillId="0" borderId="0" xfId="15" applyNumberFormat="1" applyFont="1">
      <alignment vertical="center"/>
    </xf>
    <xf numFmtId="0" fontId="17" fillId="0" borderId="0" xfId="5" applyFont="1"/>
    <xf numFmtId="0" fontId="17" fillId="6" borderId="0" xfId="5" applyFont="1" applyFill="1" applyAlignment="1">
      <alignment vertical="center"/>
    </xf>
    <xf numFmtId="0" fontId="17" fillId="0" borderId="0" xfId="5" applyFont="1" applyAlignment="1">
      <alignment vertical="center"/>
    </xf>
    <xf numFmtId="0" fontId="16" fillId="0" borderId="0" xfId="15" applyFont="1" applyAlignment="1">
      <alignment horizontal="center" vertical="center" wrapText="1"/>
    </xf>
    <xf numFmtId="0" fontId="19" fillId="0" borderId="0" xfId="15" applyFont="1" applyAlignment="1">
      <alignment horizontal="justify" vertical="center"/>
    </xf>
    <xf numFmtId="0" fontId="19" fillId="0" borderId="0" xfId="15" applyFont="1" applyAlignment="1">
      <alignment vertical="center" wrapText="1"/>
    </xf>
    <xf numFmtId="0" fontId="22" fillId="0" borderId="0" xfId="5" applyFont="1"/>
    <xf numFmtId="0" fontId="22" fillId="0" borderId="0" xfId="5" applyFont="1" applyAlignment="1">
      <alignment vertical="center"/>
    </xf>
    <xf numFmtId="0" fontId="24" fillId="0" borderId="0" xfId="5" applyFont="1" applyAlignment="1">
      <alignment horizontal="center"/>
    </xf>
    <xf numFmtId="0" fontId="25" fillId="0" borderId="0" xfId="5" applyFont="1" applyAlignment="1">
      <alignment vertical="center"/>
    </xf>
    <xf numFmtId="0" fontId="18" fillId="0" borderId="0" xfId="5" applyFont="1"/>
    <xf numFmtId="0" fontId="18" fillId="4" borderId="0" xfId="5" applyFont="1" applyFill="1" applyAlignment="1">
      <alignment vertical="center" wrapText="1"/>
    </xf>
    <xf numFmtId="0" fontId="18" fillId="0" borderId="0" xfId="5" applyFont="1" applyAlignment="1">
      <alignment vertical="center"/>
    </xf>
    <xf numFmtId="182" fontId="38" fillId="5" borderId="0" xfId="5" applyNumberFormat="1" applyFont="1" applyFill="1" applyAlignment="1" applyProtection="1">
      <alignment horizontal="left" vertical="center"/>
      <protection locked="0"/>
    </xf>
    <xf numFmtId="0" fontId="26" fillId="2" borderId="45" xfId="9" applyFont="1" applyFill="1" applyBorder="1" applyAlignment="1" applyProtection="1">
      <alignment vertical="center"/>
      <protection locked="0"/>
    </xf>
    <xf numFmtId="0" fontId="46" fillId="0" borderId="0" xfId="9" applyFont="1" applyAlignment="1" applyProtection="1">
      <alignment vertical="center"/>
      <protection locked="0"/>
    </xf>
    <xf numFmtId="38" fontId="46" fillId="0" borderId="0" xfId="10" applyFont="1" applyFill="1" applyBorder="1" applyAlignment="1" applyProtection="1">
      <alignment vertical="center"/>
      <protection locked="0"/>
    </xf>
    <xf numFmtId="0" fontId="46" fillId="0" borderId="0" xfId="9" applyFont="1" applyAlignment="1" applyProtection="1">
      <alignment horizontal="center" vertical="center"/>
      <protection locked="0"/>
    </xf>
    <xf numFmtId="0" fontId="26" fillId="0" borderId="0" xfId="9" applyFont="1" applyAlignment="1" applyProtection="1">
      <alignment vertical="center"/>
      <protection locked="0"/>
    </xf>
    <xf numFmtId="38" fontId="26" fillId="0" borderId="0" xfId="10" applyFont="1" applyFill="1" applyBorder="1" applyAlignment="1" applyProtection="1">
      <alignment vertical="center"/>
      <protection locked="0"/>
    </xf>
    <xf numFmtId="0" fontId="26" fillId="0" borderId="0" xfId="9" applyFont="1" applyAlignment="1" applyProtection="1">
      <alignment horizontal="center" vertical="center"/>
      <protection locked="0"/>
    </xf>
    <xf numFmtId="0" fontId="42" fillId="0" borderId="0" xfId="5" applyFont="1" applyAlignment="1" applyProtection="1">
      <alignment vertical="center"/>
      <protection locked="0"/>
    </xf>
    <xf numFmtId="0" fontId="17" fillId="2" borderId="45" xfId="9" applyFont="1" applyFill="1" applyBorder="1" applyAlignment="1" applyProtection="1">
      <alignment vertical="center"/>
      <protection locked="0"/>
    </xf>
    <xf numFmtId="0" fontId="17" fillId="0" borderId="0" xfId="9" applyFont="1" applyAlignment="1" applyProtection="1">
      <alignment vertical="center"/>
      <protection locked="0"/>
    </xf>
    <xf numFmtId="38" fontId="33" fillId="0" borderId="0" xfId="16" applyFont="1" applyFill="1" applyBorder="1" applyAlignment="1" applyProtection="1">
      <alignment vertical="center"/>
    </xf>
    <xf numFmtId="38" fontId="33" fillId="0" borderId="0" xfId="16" applyFont="1" applyFill="1" applyBorder="1" applyAlignment="1" applyProtection="1">
      <alignment vertical="center"/>
      <protection locked="0"/>
    </xf>
    <xf numFmtId="38" fontId="37" fillId="0" borderId="0" xfId="16" applyFont="1" applyFill="1" applyBorder="1" applyAlignment="1" applyProtection="1">
      <alignment horizontal="center" vertical="center"/>
      <protection locked="0"/>
    </xf>
    <xf numFmtId="0" fontId="34" fillId="0" borderId="0" xfId="5" applyFont="1" applyAlignment="1" applyProtection="1">
      <alignment vertical="center"/>
      <protection locked="0"/>
    </xf>
    <xf numFmtId="0" fontId="49" fillId="3" borderId="36" xfId="0" applyFont="1" applyFill="1" applyBorder="1" applyAlignment="1" applyProtection="1">
      <alignment horizontal="center" vertical="center"/>
      <protection locked="0"/>
    </xf>
    <xf numFmtId="0" fontId="26" fillId="3" borderId="27" xfId="0" applyFont="1" applyFill="1" applyBorder="1" applyAlignment="1" applyProtection="1">
      <alignment vertical="center" wrapText="1"/>
      <protection locked="0"/>
    </xf>
    <xf numFmtId="0" fontId="26" fillId="3" borderId="26" xfId="0" applyFont="1" applyFill="1" applyBorder="1" applyAlignment="1" applyProtection="1">
      <alignment vertical="center" wrapText="1"/>
      <protection locked="0"/>
    </xf>
    <xf numFmtId="0" fontId="26" fillId="3" borderId="12" xfId="0" applyFont="1" applyFill="1" applyBorder="1" applyAlignment="1" applyProtection="1">
      <alignment vertical="center" wrapText="1"/>
      <protection locked="0"/>
    </xf>
    <xf numFmtId="0" fontId="52" fillId="3" borderId="26" xfId="0" applyFont="1" applyFill="1" applyBorder="1" applyAlignment="1" applyProtection="1">
      <alignment vertical="center" wrapText="1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52" fillId="3" borderId="37" xfId="0" applyFont="1" applyFill="1" applyBorder="1" applyAlignment="1" applyProtection="1">
      <alignment vertical="center" wrapText="1"/>
      <protection locked="0"/>
    </xf>
    <xf numFmtId="0" fontId="26" fillId="3" borderId="38" xfId="0" applyFont="1" applyFill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vertical="center" wrapText="1"/>
      <protection locked="0"/>
    </xf>
    <xf numFmtId="0" fontId="22" fillId="0" borderId="0" xfId="5" applyFont="1" applyProtection="1">
      <protection locked="0"/>
    </xf>
    <xf numFmtId="182" fontId="16" fillId="0" borderId="0" xfId="15" applyNumberFormat="1" applyFont="1" applyAlignment="1">
      <alignment horizontal="left" vertical="center"/>
    </xf>
    <xf numFmtId="183" fontId="23" fillId="0" borderId="0" xfId="15" applyNumberFormat="1" applyFont="1" applyAlignment="1">
      <alignment horizontal="left" vertical="center"/>
    </xf>
    <xf numFmtId="0" fontId="24" fillId="0" borderId="0" xfId="5" applyFont="1" applyAlignment="1" applyProtection="1">
      <alignment horizontal="center"/>
    </xf>
    <xf numFmtId="0" fontId="18" fillId="0" borderId="0" xfId="5" applyFont="1" applyProtection="1"/>
    <xf numFmtId="0" fontId="17" fillId="6" borderId="0" xfId="5" applyFont="1" applyFill="1" applyAlignment="1" applyProtection="1">
      <alignment vertical="center"/>
    </xf>
    <xf numFmtId="0" fontId="30" fillId="4" borderId="0" xfId="9" applyFont="1" applyFill="1" applyAlignment="1" applyProtection="1">
      <alignment vertical="center"/>
    </xf>
    <xf numFmtId="0" fontId="42" fillId="0" borderId="0" xfId="5" applyFont="1" applyAlignment="1" applyProtection="1">
      <alignment vertical="center"/>
    </xf>
    <xf numFmtId="0" fontId="26" fillId="0" borderId="9" xfId="9" applyFont="1" applyBorder="1" applyAlignment="1" applyProtection="1">
      <alignment horizontal="center" vertical="center"/>
    </xf>
    <xf numFmtId="0" fontId="26" fillId="0" borderId="10" xfId="9" applyFont="1" applyBorder="1" applyAlignment="1" applyProtection="1">
      <alignment horizontal="center" vertical="center" wrapText="1"/>
    </xf>
    <xf numFmtId="0" fontId="26" fillId="0" borderId="10" xfId="9" applyFont="1" applyBorder="1" applyAlignment="1" applyProtection="1">
      <alignment horizontal="center" vertical="center"/>
    </xf>
    <xf numFmtId="0" fontId="26" fillId="0" borderId="11" xfId="9" applyFont="1" applyBorder="1" applyAlignment="1" applyProtection="1">
      <alignment horizontal="center" vertical="center"/>
    </xf>
    <xf numFmtId="38" fontId="33" fillId="0" borderId="0" xfId="8" applyNumberFormat="1" applyFont="1" applyBorder="1" applyAlignment="1" applyProtection="1">
      <alignment horizontal="left" vertical="center"/>
    </xf>
    <xf numFmtId="38" fontId="26" fillId="0" borderId="47" xfId="10" applyFont="1" applyBorder="1" applyAlignment="1" applyProtection="1">
      <alignment vertical="center"/>
    </xf>
    <xf numFmtId="0" fontId="20" fillId="0" borderId="0" xfId="5" applyFont="1" applyAlignment="1" applyProtection="1">
      <alignment vertical="center"/>
    </xf>
    <xf numFmtId="0" fontId="17" fillId="0" borderId="11" xfId="9" applyFont="1" applyBorder="1" applyAlignment="1" applyProtection="1">
      <alignment horizontal="center" vertical="center"/>
    </xf>
    <xf numFmtId="0" fontId="18" fillId="4" borderId="0" xfId="5" applyFont="1" applyFill="1" applyAlignment="1" applyProtection="1">
      <alignment vertical="center" wrapText="1"/>
    </xf>
    <xf numFmtId="0" fontId="30" fillId="0" borderId="0" xfId="0" applyFont="1" applyProtection="1">
      <alignment vertical="center"/>
    </xf>
    <xf numFmtId="0" fontId="34" fillId="6" borderId="12" xfId="5" applyFont="1" applyFill="1" applyBorder="1" applyAlignment="1" applyProtection="1">
      <alignment vertical="center"/>
    </xf>
    <xf numFmtId="0" fontId="34" fillId="0" borderId="12" xfId="0" applyFont="1" applyBorder="1" applyProtection="1">
      <alignment vertical="center"/>
    </xf>
    <xf numFmtId="0" fontId="34" fillId="0" borderId="1" xfId="0" applyFont="1" applyBorder="1" applyAlignment="1" applyProtection="1">
      <alignment horizontal="center" vertical="center"/>
    </xf>
    <xf numFmtId="0" fontId="17" fillId="0" borderId="1" xfId="5" applyFont="1" applyBorder="1" applyAlignment="1" applyProtection="1">
      <alignment vertical="center"/>
    </xf>
    <xf numFmtId="180" fontId="34" fillId="0" borderId="1" xfId="5" applyNumberFormat="1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 vertical="center"/>
    </xf>
    <xf numFmtId="0" fontId="18" fillId="0" borderId="0" xfId="5" applyFont="1" applyAlignment="1" applyProtection="1">
      <alignment vertical="center"/>
    </xf>
    <xf numFmtId="0" fontId="26" fillId="0" borderId="32" xfId="0" applyFont="1" applyBorder="1" applyAlignment="1" applyProtection="1">
      <alignment horizontal="center" vertical="center"/>
    </xf>
    <xf numFmtId="0" fontId="17" fillId="0" borderId="0" xfId="5" applyFont="1" applyAlignment="1" applyProtection="1">
      <alignment horizontal="left" vertical="center" wrapText="1"/>
    </xf>
    <xf numFmtId="0" fontId="26" fillId="0" borderId="0" xfId="5" applyFont="1" applyProtection="1"/>
    <xf numFmtId="0" fontId="18" fillId="4" borderId="0" xfId="5" applyFont="1" applyFill="1" applyAlignment="1" applyProtection="1">
      <alignment vertical="top" wrapText="1"/>
    </xf>
    <xf numFmtId="0" fontId="34" fillId="0" borderId="0" xfId="5" applyFont="1" applyProtection="1"/>
    <xf numFmtId="0" fontId="22" fillId="0" borderId="0" xfId="5" applyFont="1" applyAlignment="1" applyProtection="1">
      <alignment vertical="top"/>
    </xf>
    <xf numFmtId="0" fontId="36" fillId="4" borderId="0" xfId="5" applyFont="1" applyFill="1" applyAlignment="1" applyProtection="1">
      <alignment vertical="center"/>
    </xf>
    <xf numFmtId="0" fontId="24" fillId="0" borderId="0" xfId="5" applyFont="1" applyAlignment="1" applyProtection="1">
      <alignment horizontal="center"/>
      <protection locked="0"/>
    </xf>
    <xf numFmtId="0" fontId="17" fillId="0" borderId="0" xfId="5" applyFont="1" applyProtection="1">
      <protection locked="0"/>
    </xf>
    <xf numFmtId="0" fontId="18" fillId="0" borderId="0" xfId="5" applyFont="1" applyProtection="1">
      <protection locked="0"/>
    </xf>
    <xf numFmtId="0" fontId="17" fillId="6" borderId="0" xfId="5" applyFont="1" applyFill="1" applyAlignment="1" applyProtection="1">
      <alignment vertical="center"/>
      <protection locked="0"/>
    </xf>
    <xf numFmtId="38" fontId="17" fillId="4" borderId="0" xfId="10" applyFont="1" applyFill="1" applyBorder="1" applyAlignment="1" applyProtection="1">
      <alignment vertical="center"/>
      <protection locked="0"/>
    </xf>
    <xf numFmtId="0" fontId="17" fillId="4" borderId="0" xfId="9" applyFont="1" applyFill="1" applyAlignment="1" applyProtection="1">
      <alignment vertical="center"/>
      <protection locked="0"/>
    </xf>
    <xf numFmtId="0" fontId="39" fillId="0" borderId="0" xfId="9" applyFont="1" applyAlignment="1" applyProtection="1">
      <alignment vertical="center"/>
      <protection locked="0"/>
    </xf>
    <xf numFmtId="0" fontId="17" fillId="0" borderId="0" xfId="5" applyFont="1" applyAlignment="1" applyProtection="1">
      <alignment vertical="center"/>
      <protection locked="0"/>
    </xf>
    <xf numFmtId="0" fontId="20" fillId="0" borderId="0" xfId="5" applyFont="1" applyAlignment="1" applyProtection="1">
      <alignment vertical="center"/>
      <protection locked="0"/>
    </xf>
    <xf numFmtId="0" fontId="44" fillId="0" borderId="0" xfId="5" applyFont="1" applyAlignment="1" applyProtection="1">
      <alignment horizontal="center"/>
      <protection locked="0"/>
    </xf>
    <xf numFmtId="0" fontId="45" fillId="0" borderId="0" xfId="5" applyFont="1" applyAlignment="1" applyProtection="1">
      <alignment vertical="center"/>
      <protection locked="0"/>
    </xf>
    <xf numFmtId="38" fontId="26" fillId="0" borderId="0" xfId="10" applyFont="1" applyFill="1" applyBorder="1" applyAlignment="1" applyProtection="1">
      <alignment horizontal="right" vertical="center"/>
      <protection locked="0"/>
    </xf>
    <xf numFmtId="0" fontId="18" fillId="4" borderId="0" xfId="5" applyFont="1" applyFill="1" applyAlignment="1" applyProtection="1">
      <alignment vertical="center" wrapText="1"/>
      <protection locked="0"/>
    </xf>
    <xf numFmtId="0" fontId="17" fillId="0" borderId="0" xfId="5" applyFont="1" applyAlignment="1" applyProtection="1">
      <alignment horizontal="center" vertical="center"/>
      <protection locked="0"/>
    </xf>
    <xf numFmtId="0" fontId="34" fillId="6" borderId="0" xfId="5" applyFont="1" applyFill="1" applyAlignment="1" applyProtection="1">
      <alignment vertical="center"/>
      <protection locked="0"/>
    </xf>
    <xf numFmtId="179" fontId="50" fillId="0" borderId="0" xfId="5" applyNumberFormat="1" applyFont="1" applyAlignment="1" applyProtection="1">
      <alignment vertical="center"/>
      <protection locked="0"/>
    </xf>
    <xf numFmtId="179" fontId="17" fillId="0" borderId="0" xfId="0" applyNumberFormat="1" applyFont="1" applyAlignment="1" applyProtection="1">
      <alignment horizontal="center" vertical="center"/>
      <protection locked="0"/>
    </xf>
    <xf numFmtId="180" fontId="34" fillId="0" borderId="0" xfId="5" applyNumberFormat="1" applyFont="1" applyAlignment="1" applyProtection="1">
      <alignment horizontal="center" vertical="center"/>
      <protection locked="0"/>
    </xf>
    <xf numFmtId="14" fontId="38" fillId="3" borderId="1" xfId="5" applyNumberFormat="1" applyFont="1" applyFill="1" applyBorder="1" applyAlignment="1" applyProtection="1">
      <alignment horizontal="center" vertical="center"/>
      <protection locked="0"/>
    </xf>
    <xf numFmtId="0" fontId="18" fillId="0" borderId="0" xfId="5" applyFont="1" applyAlignment="1" applyProtection="1">
      <alignment vertical="center"/>
      <protection locked="0"/>
    </xf>
    <xf numFmtId="0" fontId="18" fillId="0" borderId="0" xfId="5" applyFont="1" applyAlignment="1" applyProtection="1">
      <alignment vertical="center" wrapText="1"/>
      <protection locked="0"/>
    </xf>
    <xf numFmtId="0" fontId="17" fillId="0" borderId="6" xfId="5" applyFont="1" applyBorder="1" applyProtection="1">
      <protection locked="0"/>
    </xf>
    <xf numFmtId="0" fontId="17" fillId="0" borderId="1" xfId="5" applyFont="1" applyBorder="1" applyProtection="1">
      <protection locked="0"/>
    </xf>
    <xf numFmtId="0" fontId="22" fillId="0" borderId="0" xfId="5" applyFont="1" applyAlignment="1" applyProtection="1">
      <alignment vertical="center"/>
      <protection locked="0"/>
    </xf>
    <xf numFmtId="0" fontId="17" fillId="0" borderId="0" xfId="5" applyFont="1" applyAlignment="1" applyProtection="1">
      <alignment horizontal="left" vertical="center" wrapText="1"/>
      <protection locked="0"/>
    </xf>
    <xf numFmtId="0" fontId="18" fillId="4" borderId="0" xfId="5" applyFont="1" applyFill="1" applyAlignment="1" applyProtection="1">
      <alignment vertical="top" wrapText="1"/>
      <protection locked="0"/>
    </xf>
    <xf numFmtId="0" fontId="34" fillId="0" borderId="0" xfId="5" applyFont="1" applyProtection="1">
      <protection locked="0"/>
    </xf>
    <xf numFmtId="0" fontId="22" fillId="0" borderId="0" xfId="5" applyFont="1" applyAlignment="1" applyProtection="1">
      <alignment vertical="top"/>
      <protection locked="0"/>
    </xf>
    <xf numFmtId="0" fontId="22" fillId="0" borderId="0" xfId="5" applyFont="1" applyAlignment="1" applyProtection="1">
      <alignment horizontal="left" vertical="top" wrapText="1"/>
      <protection locked="0"/>
    </xf>
    <xf numFmtId="0" fontId="37" fillId="0" borderId="0" xfId="5" applyFont="1" applyAlignment="1" applyProtection="1">
      <alignment vertical="center"/>
    </xf>
    <xf numFmtId="0" fontId="40" fillId="0" borderId="0" xfId="5" applyFont="1" applyAlignment="1" applyProtection="1">
      <alignment vertical="center"/>
    </xf>
    <xf numFmtId="0" fontId="43" fillId="0" borderId="0" xfId="5" applyFont="1" applyAlignment="1" applyProtection="1">
      <alignment vertical="center"/>
    </xf>
    <xf numFmtId="0" fontId="37" fillId="0" borderId="0" xfId="5" applyFont="1" applyAlignment="1" applyProtection="1">
      <alignment horizontal="right" vertical="center"/>
    </xf>
    <xf numFmtId="0" fontId="37" fillId="0" borderId="0" xfId="5" applyFont="1" applyAlignment="1" applyProtection="1">
      <alignment horizontal="right"/>
    </xf>
    <xf numFmtId="0" fontId="30" fillId="0" borderId="0" xfId="5" applyFont="1" applyAlignment="1" applyProtection="1">
      <alignment vertical="center"/>
    </xf>
    <xf numFmtId="0" fontId="26" fillId="0" borderId="25" xfId="0" applyFont="1" applyBorder="1" applyAlignment="1" applyProtection="1">
      <alignment vertical="center" wrapText="1"/>
    </xf>
    <xf numFmtId="0" fontId="26" fillId="0" borderId="43" xfId="0" applyFont="1" applyBorder="1" applyAlignment="1" applyProtection="1">
      <alignment horizontal="center" vertical="center"/>
    </xf>
    <xf numFmtId="0" fontId="47" fillId="0" borderId="0" xfId="9" applyFont="1" applyAlignment="1" applyProtection="1">
      <alignment vertical="center"/>
    </xf>
    <xf numFmtId="0" fontId="26" fillId="0" borderId="0" xfId="9" applyFont="1" applyAlignment="1" applyProtection="1">
      <alignment vertical="center"/>
    </xf>
    <xf numFmtId="0" fontId="5" fillId="0" borderId="0" xfId="15" applyAlignment="1" applyProtection="1">
      <alignment vertical="center" wrapText="1"/>
    </xf>
    <xf numFmtId="0" fontId="16" fillId="0" borderId="0" xfId="15" applyFont="1" applyAlignment="1" applyProtection="1">
      <alignment horizontal="right" vertical="center"/>
    </xf>
    <xf numFmtId="182" fontId="16" fillId="0" borderId="0" xfId="15" applyNumberFormat="1" applyFont="1" applyProtection="1">
      <alignment vertical="center"/>
    </xf>
    <xf numFmtId="0" fontId="7" fillId="0" borderId="0" xfId="5" applyFont="1" applyProtection="1"/>
    <xf numFmtId="0" fontId="6" fillId="0" borderId="0" xfId="5" applyProtection="1"/>
    <xf numFmtId="0" fontId="5" fillId="0" borderId="0" xfId="15" applyProtection="1">
      <alignment vertical="center"/>
    </xf>
    <xf numFmtId="0" fontId="7" fillId="6" borderId="0" xfId="5" applyFont="1" applyFill="1" applyAlignment="1" applyProtection="1">
      <alignment vertical="center"/>
    </xf>
    <xf numFmtId="0" fontId="7" fillId="0" borderId="0" xfId="5" applyFont="1" applyAlignment="1" applyProtection="1">
      <alignment vertical="center"/>
    </xf>
    <xf numFmtId="0" fontId="14" fillId="0" borderId="0" xfId="15" applyFont="1" applyAlignment="1" applyProtection="1">
      <alignment horizontal="justify" vertical="center"/>
    </xf>
    <xf numFmtId="0" fontId="14" fillId="0" borderId="0" xfId="15" applyFont="1" applyAlignment="1" applyProtection="1">
      <alignment vertical="center" wrapText="1"/>
    </xf>
    <xf numFmtId="0" fontId="19" fillId="0" borderId="0" xfId="15" applyFont="1" applyAlignment="1" applyProtection="1">
      <alignment vertical="center" wrapText="1"/>
    </xf>
    <xf numFmtId="183" fontId="23" fillId="0" borderId="0" xfId="15" applyNumberFormat="1" applyFont="1" applyAlignment="1" applyProtection="1">
      <alignment horizontal="left" vertical="center"/>
    </xf>
    <xf numFmtId="0" fontId="5" fillId="0" borderId="0" xfId="15" applyAlignment="1" applyProtection="1">
      <alignment vertical="center"/>
    </xf>
    <xf numFmtId="0" fontId="10" fillId="0" borderId="0" xfId="5" applyFont="1" applyProtection="1"/>
    <xf numFmtId="0" fontId="10" fillId="0" borderId="0" xfId="5" applyFont="1" applyAlignment="1" applyProtection="1">
      <alignment vertical="center"/>
    </xf>
    <xf numFmtId="0" fontId="25" fillId="0" borderId="0" xfId="5" applyFont="1" applyAlignment="1" applyProtection="1">
      <alignment vertical="center"/>
    </xf>
    <xf numFmtId="0" fontId="25" fillId="0" borderId="0" xfId="5" applyFont="1" applyAlignment="1" applyProtection="1">
      <alignment horizontal="right" vertical="center"/>
    </xf>
    <xf numFmtId="0" fontId="25" fillId="6" borderId="0" xfId="5" applyFont="1" applyFill="1" applyAlignment="1" applyProtection="1">
      <alignment vertical="center"/>
    </xf>
    <xf numFmtId="0" fontId="27" fillId="6" borderId="0" xfId="5" applyFont="1" applyFill="1" applyAlignment="1" applyProtection="1">
      <alignment horizontal="left" vertical="center"/>
    </xf>
    <xf numFmtId="0" fontId="29" fillId="0" borderId="0" xfId="5" applyFont="1" applyAlignment="1" applyProtection="1">
      <alignment horizontal="right" vertical="center"/>
    </xf>
    <xf numFmtId="38" fontId="30" fillId="0" borderId="4" xfId="8" applyNumberFormat="1" applyFont="1" applyFill="1" applyBorder="1" applyAlignment="1" applyProtection="1">
      <alignment horizontal="right" vertical="center"/>
    </xf>
    <xf numFmtId="0" fontId="25" fillId="0" borderId="0" xfId="5" applyFont="1" applyAlignment="1" applyProtection="1">
      <alignment horizontal="left" vertical="center"/>
    </xf>
    <xf numFmtId="0" fontId="25" fillId="6" borderId="0" xfId="5" applyFont="1" applyFill="1" applyAlignment="1" applyProtection="1">
      <alignment horizontal="left" vertical="center"/>
    </xf>
    <xf numFmtId="0" fontId="31" fillId="0" borderId="0" xfId="5" applyFont="1" applyAlignment="1" applyProtection="1">
      <alignment vertical="center"/>
    </xf>
    <xf numFmtId="38" fontId="25" fillId="0" borderId="0" xfId="8" applyNumberFormat="1" applyFont="1" applyBorder="1" applyAlignment="1" applyProtection="1">
      <alignment horizontal="left" vertical="center"/>
    </xf>
    <xf numFmtId="38" fontId="32" fillId="0" borderId="0" xfId="8" applyNumberFormat="1" applyFont="1" applyBorder="1" applyAlignment="1" applyProtection="1">
      <alignment horizontal="left" vertical="center"/>
    </xf>
    <xf numFmtId="178" fontId="25" fillId="0" borderId="0" xfId="5" applyNumberFormat="1" applyFont="1" applyAlignment="1" applyProtection="1">
      <alignment vertical="center"/>
    </xf>
    <xf numFmtId="38" fontId="30" fillId="0" borderId="0" xfId="8" applyNumberFormat="1" applyFont="1" applyBorder="1" applyAlignment="1" applyProtection="1">
      <alignment horizontal="left" vertical="center"/>
    </xf>
    <xf numFmtId="0" fontId="25" fillId="0" borderId="0" xfId="5" applyFont="1" applyAlignment="1" applyProtection="1">
      <alignment horizontal="center" vertical="center"/>
    </xf>
    <xf numFmtId="0" fontId="25" fillId="0" borderId="0" xfId="5" applyFont="1" applyAlignment="1" applyProtection="1">
      <alignment vertical="center" wrapText="1"/>
    </xf>
    <xf numFmtId="0" fontId="30" fillId="0" borderId="0" xfId="5" applyFont="1" applyAlignment="1" applyProtection="1">
      <alignment horizontal="right" vertical="center"/>
    </xf>
    <xf numFmtId="38" fontId="30" fillId="0" borderId="0" xfId="10" applyFont="1" applyAlignment="1" applyProtection="1">
      <alignment vertical="center"/>
    </xf>
    <xf numFmtId="0" fontId="26" fillId="0" borderId="0" xfId="5" applyFont="1" applyAlignment="1" applyProtection="1">
      <alignment horizontal="left" vertical="center"/>
    </xf>
    <xf numFmtId="38" fontId="33" fillId="0" borderId="0" xfId="10" applyFont="1" applyFill="1" applyAlignment="1" applyProtection="1">
      <alignment vertical="center"/>
    </xf>
    <xf numFmtId="0" fontId="30" fillId="0" borderId="0" xfId="5" applyFont="1" applyAlignment="1" applyProtection="1">
      <alignment horizontal="left" vertical="center"/>
    </xf>
    <xf numFmtId="38" fontId="30" fillId="0" borderId="4" xfId="8" applyNumberFormat="1" applyFont="1" applyBorder="1" applyAlignment="1" applyProtection="1">
      <alignment vertical="center"/>
    </xf>
    <xf numFmtId="38" fontId="25" fillId="0" borderId="0" xfId="8" applyNumberFormat="1" applyFont="1" applyAlignment="1" applyProtection="1">
      <alignment vertical="center"/>
    </xf>
    <xf numFmtId="177" fontId="25" fillId="0" borderId="0" xfId="5" applyNumberFormat="1" applyFont="1" applyAlignment="1" applyProtection="1">
      <alignment vertical="center"/>
    </xf>
    <xf numFmtId="38" fontId="33" fillId="0" borderId="0" xfId="8" applyNumberFormat="1" applyFont="1" applyFill="1" applyAlignment="1" applyProtection="1">
      <alignment vertical="center"/>
    </xf>
    <xf numFmtId="0" fontId="26" fillId="0" borderId="0" xfId="5" applyFont="1" applyAlignment="1" applyProtection="1">
      <alignment horizontal="center" vertical="center"/>
    </xf>
    <xf numFmtId="0" fontId="29" fillId="0" borderId="0" xfId="5" applyFont="1" applyAlignment="1" applyProtection="1">
      <alignment vertical="center"/>
    </xf>
    <xf numFmtId="0" fontId="34" fillId="0" borderId="0" xfId="5" applyFont="1" applyAlignment="1" applyProtection="1">
      <alignment horizontal="center" vertical="center"/>
    </xf>
    <xf numFmtId="0" fontId="25" fillId="7" borderId="0" xfId="5" applyFont="1" applyFill="1" applyAlignment="1" applyProtection="1">
      <alignment vertical="center"/>
    </xf>
    <xf numFmtId="0" fontId="35" fillId="0" borderId="0" xfId="5" applyFont="1" applyAlignment="1" applyProtection="1">
      <alignment horizontal="left" vertical="center"/>
    </xf>
    <xf numFmtId="38" fontId="35" fillId="0" borderId="0" xfId="8" applyNumberFormat="1" applyFont="1" applyFill="1" applyAlignment="1" applyProtection="1">
      <alignment vertical="center"/>
    </xf>
    <xf numFmtId="38" fontId="30" fillId="0" borderId="4" xfId="8" applyNumberFormat="1" applyFont="1" applyFill="1" applyBorder="1" applyAlignment="1" applyProtection="1">
      <alignment vertical="center"/>
    </xf>
    <xf numFmtId="0" fontId="30" fillId="0" borderId="4" xfId="5" applyFont="1" applyBorder="1" applyAlignment="1" applyProtection="1">
      <alignment vertical="center"/>
    </xf>
    <xf numFmtId="38" fontId="30" fillId="0" borderId="0" xfId="8" applyNumberFormat="1" applyFont="1" applyBorder="1" applyAlignment="1" applyProtection="1">
      <alignment vertical="center"/>
    </xf>
    <xf numFmtId="0" fontId="54" fillId="0" borderId="0" xfId="0" applyFont="1" applyProtection="1">
      <alignment vertical="center"/>
    </xf>
    <xf numFmtId="14" fontId="54" fillId="0" borderId="0" xfId="0" applyNumberFormat="1" applyFont="1" applyProtection="1">
      <alignment vertical="center"/>
    </xf>
    <xf numFmtId="0" fontId="54" fillId="0" borderId="0" xfId="0" applyFont="1" applyAlignment="1" applyProtection="1">
      <alignment vertical="center" wrapText="1"/>
    </xf>
    <xf numFmtId="0" fontId="30" fillId="0" borderId="2" xfId="5" applyFont="1" applyBorder="1" applyAlignment="1" applyProtection="1">
      <alignment vertical="center"/>
    </xf>
    <xf numFmtId="0" fontId="22" fillId="0" borderId="7" xfId="5" applyFont="1" applyBorder="1" applyProtection="1"/>
    <xf numFmtId="0" fontId="22" fillId="0" borderId="3" xfId="5" applyFont="1" applyBorder="1" applyProtection="1"/>
    <xf numFmtId="0" fontId="30" fillId="0" borderId="2" xfId="5" applyFont="1" applyBorder="1" applyAlignment="1" applyProtection="1">
      <alignment horizontal="left" vertical="center"/>
    </xf>
    <xf numFmtId="0" fontId="30" fillId="0" borderId="7" xfId="5" applyFont="1" applyBorder="1" applyAlignment="1" applyProtection="1">
      <alignment horizontal="left" vertical="center"/>
    </xf>
    <xf numFmtId="0" fontId="17" fillId="0" borderId="7" xfId="5" applyFont="1" applyBorder="1" applyAlignment="1" applyProtection="1">
      <alignment horizontal="center" vertical="center"/>
    </xf>
    <xf numFmtId="0" fontId="17" fillId="0" borderId="16" xfId="5" applyFont="1" applyBorder="1" applyProtection="1"/>
    <xf numFmtId="0" fontId="17" fillId="0" borderId="0" xfId="5" applyFont="1" applyAlignment="1" applyProtection="1">
      <alignment horizontal="center" vertical="center"/>
    </xf>
    <xf numFmtId="0" fontId="26" fillId="0" borderId="1" xfId="0" applyFont="1" applyBorder="1" applyAlignment="1" applyProtection="1">
      <alignment vertical="center" wrapText="1"/>
    </xf>
    <xf numFmtId="0" fontId="26" fillId="0" borderId="2" xfId="0" applyFont="1" applyBorder="1" applyAlignment="1" applyProtection="1">
      <alignment vertical="center" wrapText="1"/>
    </xf>
    <xf numFmtId="14" fontId="34" fillId="0" borderId="7" xfId="5" applyNumberFormat="1" applyFont="1" applyBorder="1" applyAlignment="1" applyProtection="1">
      <alignment vertical="center"/>
    </xf>
    <xf numFmtId="14" fontId="34" fillId="0" borderId="0" xfId="5" applyNumberFormat="1" applyFont="1" applyAlignment="1" applyProtection="1">
      <alignment vertical="center"/>
    </xf>
    <xf numFmtId="0" fontId="26" fillId="0" borderId="1" xfId="5" applyFont="1" applyBorder="1" applyAlignment="1" applyProtection="1">
      <alignment vertical="center"/>
    </xf>
    <xf numFmtId="0" fontId="25" fillId="0" borderId="0" xfId="5" applyFont="1" applyAlignment="1" applyProtection="1">
      <alignment vertical="center"/>
      <protection locked="0"/>
    </xf>
    <xf numFmtId="0" fontId="54" fillId="3" borderId="0" xfId="0" applyFont="1" applyFill="1" applyProtection="1">
      <alignment vertical="center"/>
      <protection locked="0"/>
    </xf>
    <xf numFmtId="0" fontId="54" fillId="3" borderId="0" xfId="0" applyFont="1" applyFill="1" applyProtection="1">
      <alignment vertical="center"/>
    </xf>
    <xf numFmtId="0" fontId="19" fillId="0" borderId="0" xfId="15" applyFont="1" applyAlignment="1">
      <alignment horizontal="justify" vertical="center" wrapText="1"/>
    </xf>
    <xf numFmtId="0" fontId="26" fillId="0" borderId="6" xfId="5" applyFont="1" applyBorder="1" applyProtection="1">
      <protection locked="0"/>
    </xf>
    <xf numFmtId="14" fontId="26" fillId="0" borderId="1" xfId="5" applyNumberFormat="1" applyFont="1" applyBorder="1" applyAlignment="1" applyProtection="1">
      <alignment horizontal="center"/>
      <protection locked="0"/>
    </xf>
    <xf numFmtId="14" fontId="26" fillId="0" borderId="1" xfId="0" applyNumberFormat="1" applyFont="1" applyBorder="1" applyAlignment="1" applyProtection="1">
      <alignment horizontal="center" vertical="center"/>
      <protection locked="0"/>
    </xf>
    <xf numFmtId="14" fontId="26" fillId="0" borderId="1" xfId="5" applyNumberFormat="1" applyFont="1" applyBorder="1" applyAlignment="1" applyProtection="1">
      <alignment horizontal="center" vertical="center"/>
      <protection locked="0"/>
    </xf>
    <xf numFmtId="0" fontId="38" fillId="0" borderId="0" xfId="5" applyFont="1" applyFill="1" applyAlignment="1" applyProtection="1">
      <alignment vertical="center"/>
      <protection locked="0"/>
    </xf>
    <xf numFmtId="178" fontId="25" fillId="0" borderId="1" xfId="5" applyNumberFormat="1" applyFont="1" applyBorder="1" applyAlignment="1" applyProtection="1">
      <alignment horizontal="center" vertical="center"/>
    </xf>
    <xf numFmtId="0" fontId="17" fillId="0" borderId="1" xfId="5" applyFont="1" applyBorder="1" applyAlignment="1" applyProtection="1">
      <alignment horizontal="center" vertical="center"/>
    </xf>
    <xf numFmtId="0" fontId="17" fillId="0" borderId="0" xfId="5" applyFont="1" applyAlignment="1" applyProtection="1">
      <alignment horizontal="right" vertical="center" wrapText="1"/>
    </xf>
    <xf numFmtId="0" fontId="34" fillId="0" borderId="0" xfId="5" applyFont="1" applyAlignment="1" applyProtection="1">
      <alignment vertical="center"/>
    </xf>
    <xf numFmtId="0" fontId="17" fillId="0" borderId="0" xfId="5" applyFont="1" applyProtection="1"/>
    <xf numFmtId="0" fontId="17" fillId="0" borderId="0" xfId="5" applyFont="1" applyAlignment="1" applyProtection="1">
      <alignment vertical="center"/>
    </xf>
    <xf numFmtId="0" fontId="51" fillId="0" borderId="0" xfId="5" applyFont="1" applyAlignment="1" applyProtection="1">
      <alignment vertical="center"/>
    </xf>
    <xf numFmtId="0" fontId="22" fillId="0" borderId="0" xfId="5" applyFont="1" applyProtection="1"/>
    <xf numFmtId="0" fontId="22" fillId="0" borderId="0" xfId="5" applyFont="1" applyAlignment="1" applyProtection="1">
      <alignment vertical="center"/>
    </xf>
    <xf numFmtId="0" fontId="54" fillId="0" borderId="0" xfId="0" applyFont="1" applyAlignment="1" applyProtection="1">
      <alignment horizontal="left" vertical="center" wrapText="1"/>
    </xf>
    <xf numFmtId="14" fontId="38" fillId="0" borderId="4" xfId="5" applyNumberFormat="1" applyFont="1" applyFill="1" applyBorder="1" applyAlignment="1" applyProtection="1">
      <alignment horizontal="center" vertical="center"/>
      <protection locked="0"/>
    </xf>
    <xf numFmtId="179" fontId="17" fillId="0" borderId="0" xfId="5" applyNumberFormat="1" applyFont="1" applyAlignment="1" applyProtection="1">
      <alignment horizontal="center" vertical="center" wrapText="1"/>
      <protection locked="0"/>
    </xf>
    <xf numFmtId="177" fontId="25" fillId="0" borderId="0" xfId="5" applyNumberFormat="1" applyFont="1" applyAlignment="1" applyProtection="1">
      <alignment vertical="center"/>
      <protection locked="0"/>
    </xf>
    <xf numFmtId="178" fontId="25" fillId="0" borderId="0" xfId="5" applyNumberFormat="1" applyFont="1" applyAlignment="1" applyProtection="1">
      <alignment vertical="center"/>
      <protection locked="0"/>
    </xf>
    <xf numFmtId="0" fontId="16" fillId="0" borderId="0" xfId="15" applyFont="1" applyAlignment="1" applyProtection="1">
      <alignment horizontal="center" vertical="center" wrapText="1"/>
      <protection locked="0"/>
    </xf>
    <xf numFmtId="0" fontId="5" fillId="0" borderId="0" xfId="15" applyProtection="1">
      <alignment vertical="center"/>
      <protection locked="0"/>
    </xf>
    <xf numFmtId="0" fontId="7" fillId="0" borderId="0" xfId="5" applyFont="1" applyAlignment="1" applyProtection="1">
      <alignment vertical="center"/>
      <protection locked="0"/>
    </xf>
    <xf numFmtId="0" fontId="7" fillId="6" borderId="0" xfId="5" applyFont="1" applyFill="1" applyAlignment="1" applyProtection="1">
      <alignment vertical="center"/>
      <protection locked="0"/>
    </xf>
    <xf numFmtId="14" fontId="16" fillId="0" borderId="0" xfId="15" applyNumberFormat="1" applyFont="1" applyAlignment="1" applyProtection="1">
      <alignment horizontal="right" vertical="center" wrapText="1"/>
    </xf>
    <xf numFmtId="0" fontId="18" fillId="0" borderId="57" xfId="15" applyFont="1" applyFill="1" applyBorder="1" applyAlignment="1" applyProtection="1">
      <alignment vertical="center" wrapText="1"/>
    </xf>
    <xf numFmtId="0" fontId="18" fillId="0" borderId="57" xfId="15" applyFont="1" applyFill="1" applyBorder="1" applyAlignment="1" applyProtection="1">
      <alignment vertical="center" wrapText="1"/>
      <protection locked="0"/>
    </xf>
    <xf numFmtId="38" fontId="33" fillId="0" borderId="0" xfId="16" applyFont="1" applyFill="1" applyBorder="1" applyAlignment="1" applyProtection="1">
      <alignment horizontal="center" vertical="center"/>
      <protection locked="0"/>
    </xf>
    <xf numFmtId="14" fontId="16" fillId="0" borderId="0" xfId="15" applyNumberFormat="1" applyFont="1" applyAlignment="1" applyProtection="1">
      <alignment horizontal="right" vertical="center" wrapText="1"/>
    </xf>
    <xf numFmtId="0" fontId="26" fillId="0" borderId="0" xfId="5" applyFont="1" applyFill="1" applyBorder="1" applyAlignment="1" applyProtection="1">
      <alignment horizontal="center" vertical="center"/>
      <protection locked="0"/>
    </xf>
    <xf numFmtId="0" fontId="17" fillId="0" borderId="0" xfId="5" applyFont="1" applyFill="1" applyBorder="1" applyAlignment="1" applyProtection="1">
      <alignment vertical="top"/>
      <protection locked="0"/>
    </xf>
    <xf numFmtId="0" fontId="22" fillId="0" borderId="0" xfId="5" applyFont="1" applyFill="1" applyBorder="1" applyAlignment="1" applyProtection="1">
      <alignment vertical="center"/>
      <protection locked="0"/>
    </xf>
    <xf numFmtId="0" fontId="22" fillId="0" borderId="0" xfId="5" applyFont="1" applyFill="1" applyBorder="1" applyProtection="1">
      <protection locked="0"/>
    </xf>
    <xf numFmtId="0" fontId="17" fillId="0" borderId="0" xfId="5" applyFont="1" applyFill="1" applyBorder="1" applyProtection="1">
      <protection locked="0"/>
    </xf>
    <xf numFmtId="0" fontId="26" fillId="0" borderId="0" xfId="5" applyFont="1" applyFill="1" applyBorder="1" applyAlignment="1" applyProtection="1">
      <alignment horizontal="right"/>
    </xf>
    <xf numFmtId="0" fontId="38" fillId="0" borderId="0" xfId="0" applyFont="1" applyFill="1" applyBorder="1" applyAlignment="1" applyProtection="1">
      <alignment horizontal="center" vertical="center"/>
      <protection locked="0"/>
    </xf>
    <xf numFmtId="182" fontId="26" fillId="0" borderId="0" xfId="5" applyNumberFormat="1" applyFont="1" applyFill="1" applyBorder="1" applyProtection="1">
      <protection locked="0"/>
    </xf>
    <xf numFmtId="0" fontId="30" fillId="0" borderId="0" xfId="5" applyFont="1" applyFill="1" applyBorder="1" applyAlignment="1" applyProtection="1">
      <alignment vertical="center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27" fillId="6" borderId="0" xfId="5" applyFont="1" applyFill="1" applyAlignment="1" applyProtection="1">
      <alignment vertical="center"/>
    </xf>
    <xf numFmtId="38" fontId="25" fillId="0" borderId="0" xfId="5" applyNumberFormat="1" applyFont="1" applyAlignment="1" applyProtection="1">
      <alignment vertical="center"/>
    </xf>
    <xf numFmtId="0" fontId="28" fillId="6" borderId="0" xfId="5" applyFont="1" applyFill="1" applyAlignment="1" applyProtection="1">
      <alignment vertical="center"/>
    </xf>
    <xf numFmtId="38" fontId="32" fillId="0" borderId="0" xfId="8" applyNumberFormat="1" applyFont="1" applyBorder="1" applyAlignment="1" applyProtection="1">
      <alignment vertical="center"/>
    </xf>
    <xf numFmtId="38" fontId="25" fillId="6" borderId="0" xfId="8" applyNumberFormat="1" applyFont="1" applyFill="1" applyBorder="1" applyAlignment="1" applyProtection="1">
      <alignment vertical="center"/>
    </xf>
    <xf numFmtId="38" fontId="25" fillId="7" borderId="0" xfId="8" applyNumberFormat="1" applyFont="1" applyFill="1" applyBorder="1" applyAlignment="1" applyProtection="1">
      <alignment vertical="center"/>
    </xf>
    <xf numFmtId="0" fontId="25" fillId="0" borderId="0" xfId="5" applyFont="1" applyAlignment="1" applyProtection="1"/>
    <xf numFmtId="0" fontId="17" fillId="0" borderId="0" xfId="5" applyFont="1" applyAlignment="1" applyProtection="1">
      <alignment vertical="center" wrapText="1"/>
    </xf>
    <xf numFmtId="0" fontId="17" fillId="0" borderId="0" xfId="5" applyFont="1" applyAlignment="1" applyProtection="1"/>
    <xf numFmtId="0" fontId="25" fillId="0" borderId="0" xfId="5" applyFont="1" applyBorder="1" applyAlignment="1" applyProtection="1">
      <alignment horizontal="left" vertical="center"/>
    </xf>
    <xf numFmtId="0" fontId="27" fillId="6" borderId="0" xfId="5" applyFont="1" applyFill="1" applyAlignment="1" applyProtection="1">
      <alignment horizontal="right" vertical="center"/>
    </xf>
    <xf numFmtId="38" fontId="25" fillId="6" borderId="0" xfId="5" applyNumberFormat="1" applyFont="1" applyFill="1" applyAlignment="1" applyProtection="1">
      <alignment horizontal="right" vertical="center"/>
    </xf>
    <xf numFmtId="0" fontId="31" fillId="0" borderId="0" xfId="5" applyFont="1" applyAlignment="1" applyProtection="1">
      <alignment horizontal="right" vertical="center"/>
    </xf>
    <xf numFmtId="0" fontId="25" fillId="0" borderId="0" xfId="5" applyFont="1" applyAlignment="1" applyProtection="1">
      <alignment horizontal="right" vertical="center" wrapText="1"/>
    </xf>
    <xf numFmtId="0" fontId="17" fillId="0" borderId="0" xfId="5" applyFont="1" applyAlignment="1" applyProtection="1">
      <alignment horizontal="right"/>
    </xf>
    <xf numFmtId="38" fontId="25" fillId="0" borderId="4" xfId="5" applyNumberFormat="1" applyFont="1" applyBorder="1" applyAlignment="1" applyProtection="1">
      <alignment vertical="center"/>
    </xf>
    <xf numFmtId="38" fontId="25" fillId="6" borderId="4" xfId="5" applyNumberFormat="1" applyFont="1" applyFill="1" applyBorder="1" applyAlignment="1" applyProtection="1">
      <alignment horizontal="right" vertical="center"/>
    </xf>
    <xf numFmtId="185" fontId="25" fillId="0" borderId="1" xfId="5" applyNumberFormat="1" applyFont="1" applyBorder="1" applyAlignment="1" applyProtection="1">
      <alignment horizontal="center" vertical="center"/>
    </xf>
    <xf numFmtId="181" fontId="45" fillId="0" borderId="6" xfId="5" applyNumberFormat="1" applyFont="1" applyBorder="1" applyAlignment="1" applyProtection="1">
      <alignment horizontal="center"/>
    </xf>
    <xf numFmtId="0" fontId="26" fillId="5" borderId="44" xfId="9" applyFont="1" applyFill="1" applyBorder="1" applyAlignment="1" applyProtection="1">
      <alignment vertical="center"/>
      <protection locked="0"/>
    </xf>
    <xf numFmtId="0" fontId="26" fillId="5" borderId="8" xfId="9" applyFont="1" applyFill="1" applyBorder="1" applyAlignment="1" applyProtection="1">
      <alignment vertical="center"/>
      <protection locked="0"/>
    </xf>
    <xf numFmtId="0" fontId="26" fillId="5" borderId="59" xfId="9" applyFont="1" applyFill="1" applyBorder="1" applyAlignment="1" applyProtection="1">
      <alignment vertical="center"/>
      <protection locked="0"/>
    </xf>
    <xf numFmtId="0" fontId="26" fillId="5" borderId="61" xfId="9" applyFont="1" applyFill="1" applyBorder="1" applyAlignment="1" applyProtection="1">
      <alignment vertical="center"/>
      <protection locked="0"/>
    </xf>
    <xf numFmtId="0" fontId="26" fillId="5" borderId="62" xfId="9" applyFont="1" applyFill="1" applyBorder="1" applyAlignment="1" applyProtection="1">
      <alignment vertical="center"/>
      <protection locked="0"/>
    </xf>
    <xf numFmtId="0" fontId="26" fillId="2" borderId="59" xfId="9" applyFont="1" applyFill="1" applyBorder="1" applyAlignment="1" applyProtection="1">
      <alignment vertical="center"/>
      <protection locked="0"/>
    </xf>
    <xf numFmtId="0" fontId="26" fillId="2" borderId="64" xfId="9" applyFont="1" applyFill="1" applyBorder="1" applyAlignment="1" applyProtection="1">
      <alignment vertical="center"/>
      <protection locked="0"/>
    </xf>
    <xf numFmtId="0" fontId="26" fillId="2" borderId="61" xfId="9" applyFont="1" applyFill="1" applyBorder="1" applyAlignment="1" applyProtection="1">
      <alignment vertical="center"/>
      <protection locked="0"/>
    </xf>
    <xf numFmtId="0" fontId="26" fillId="2" borderId="65" xfId="9" applyFont="1" applyFill="1" applyBorder="1" applyAlignment="1" applyProtection="1">
      <alignment vertical="center"/>
      <protection locked="0"/>
    </xf>
    <xf numFmtId="0" fontId="26" fillId="2" borderId="62" xfId="9" applyFont="1" applyFill="1" applyBorder="1" applyAlignment="1" applyProtection="1">
      <alignment vertical="center"/>
      <protection locked="0"/>
    </xf>
    <xf numFmtId="0" fontId="26" fillId="2" borderId="66" xfId="9" applyFont="1" applyFill="1" applyBorder="1" applyAlignment="1" applyProtection="1">
      <alignment vertical="center"/>
      <protection locked="0"/>
    </xf>
    <xf numFmtId="176" fontId="26" fillId="5" borderId="60" xfId="9" applyNumberFormat="1" applyFont="1" applyFill="1" applyBorder="1" applyAlignment="1" applyProtection="1">
      <alignment vertical="center"/>
      <protection locked="0"/>
    </xf>
    <xf numFmtId="176" fontId="26" fillId="5" borderId="6" xfId="9" applyNumberFormat="1" applyFont="1" applyFill="1" applyBorder="1" applyAlignment="1" applyProtection="1">
      <alignment vertical="center"/>
      <protection locked="0"/>
    </xf>
    <xf numFmtId="176" fontId="26" fillId="5" borderId="63" xfId="9" applyNumberFormat="1" applyFont="1" applyFill="1" applyBorder="1" applyAlignment="1" applyProtection="1">
      <alignment vertical="center"/>
      <protection locked="0"/>
    </xf>
    <xf numFmtId="176" fontId="26" fillId="2" borderId="60" xfId="9" applyNumberFormat="1" applyFont="1" applyFill="1" applyBorder="1" applyAlignment="1" applyProtection="1">
      <alignment vertical="center"/>
      <protection locked="0"/>
    </xf>
    <xf numFmtId="176" fontId="26" fillId="2" borderId="6" xfId="9" applyNumberFormat="1" applyFont="1" applyFill="1" applyBorder="1" applyAlignment="1" applyProtection="1">
      <alignment vertical="center"/>
      <protection locked="0"/>
    </xf>
    <xf numFmtId="176" fontId="26" fillId="2" borderId="63" xfId="9" applyNumberFormat="1" applyFont="1" applyFill="1" applyBorder="1" applyAlignment="1" applyProtection="1">
      <alignment vertical="center"/>
      <protection locked="0"/>
    </xf>
    <xf numFmtId="186" fontId="26" fillId="5" borderId="60" xfId="9" applyNumberFormat="1" applyFont="1" applyFill="1" applyBorder="1" applyAlignment="1" applyProtection="1">
      <alignment vertical="center"/>
      <protection locked="0"/>
    </xf>
    <xf numFmtId="186" fontId="26" fillId="5" borderId="6" xfId="9" applyNumberFormat="1" applyFont="1" applyFill="1" applyBorder="1" applyAlignment="1" applyProtection="1">
      <alignment vertical="center"/>
      <protection locked="0"/>
    </xf>
    <xf numFmtId="186" fontId="26" fillId="5" borderId="63" xfId="9" applyNumberFormat="1" applyFont="1" applyFill="1" applyBorder="1" applyAlignment="1" applyProtection="1">
      <alignment vertical="center"/>
      <protection locked="0"/>
    </xf>
    <xf numFmtId="186" fontId="26" fillId="0" borderId="47" xfId="10" applyNumberFormat="1" applyFont="1" applyBorder="1" applyAlignment="1" applyProtection="1">
      <alignment vertical="center"/>
    </xf>
    <xf numFmtId="181" fontId="34" fillId="2" borderId="36" xfId="5" applyNumberFormat="1" applyFont="1" applyFill="1" applyBorder="1" applyAlignment="1" applyProtection="1">
      <alignment vertical="center"/>
      <protection locked="0"/>
    </xf>
    <xf numFmtId="0" fontId="26" fillId="0" borderId="0" xfId="5" applyFont="1" applyAlignment="1" applyProtection="1">
      <alignment vertical="center"/>
    </xf>
    <xf numFmtId="187" fontId="34" fillId="0" borderId="0" xfId="5" applyNumberFormat="1" applyFont="1" applyAlignment="1" applyProtection="1">
      <alignment vertical="center"/>
      <protection locked="0"/>
    </xf>
    <xf numFmtId="38" fontId="33" fillId="0" borderId="4" xfId="8" applyNumberFormat="1" applyFont="1" applyFill="1" applyBorder="1" applyAlignment="1" applyProtection="1">
      <alignment vertical="center"/>
    </xf>
    <xf numFmtId="0" fontId="27" fillId="6" borderId="0" xfId="5" applyFont="1" applyFill="1" applyAlignment="1" applyProtection="1">
      <alignment horizontal="center" vertical="center"/>
    </xf>
    <xf numFmtId="0" fontId="53" fillId="0" borderId="22" xfId="5" applyFont="1" applyBorder="1" applyAlignment="1" applyProtection="1">
      <alignment vertical="center"/>
      <protection locked="0"/>
    </xf>
    <xf numFmtId="0" fontId="34" fillId="0" borderId="24" xfId="5" applyFont="1" applyBorder="1" applyAlignment="1" applyProtection="1">
      <alignment vertical="center"/>
      <protection locked="0"/>
    </xf>
    <xf numFmtId="186" fontId="26" fillId="2" borderId="60" xfId="9" applyNumberFormat="1" applyFont="1" applyFill="1" applyBorder="1" applyAlignment="1" applyProtection="1">
      <alignment vertical="center"/>
      <protection locked="0"/>
    </xf>
    <xf numFmtId="186" fontId="26" fillId="2" borderId="6" xfId="9" applyNumberFormat="1" applyFont="1" applyFill="1" applyBorder="1" applyAlignment="1" applyProtection="1">
      <alignment vertical="center"/>
      <protection locked="0"/>
    </xf>
    <xf numFmtId="186" fontId="26" fillId="2" borderId="63" xfId="9" applyNumberFormat="1" applyFont="1" applyFill="1" applyBorder="1" applyAlignment="1" applyProtection="1">
      <alignment vertical="center"/>
      <protection locked="0"/>
    </xf>
    <xf numFmtId="38" fontId="25" fillId="0" borderId="4" xfId="5" applyNumberFormat="1" applyFont="1" applyBorder="1" applyAlignment="1">
      <alignment vertical="center"/>
    </xf>
    <xf numFmtId="0" fontId="55" fillId="3" borderId="67" xfId="0" applyFont="1" applyFill="1" applyBorder="1" applyAlignment="1" applyProtection="1">
      <alignment horizontal="center" vertical="center"/>
      <protection locked="0"/>
    </xf>
    <xf numFmtId="0" fontId="26" fillId="0" borderId="0" xfId="5" applyFont="1" applyAlignment="1" applyProtection="1">
      <alignment horizontal="right" vertical="center"/>
      <protection locked="0"/>
    </xf>
    <xf numFmtId="14" fontId="26" fillId="3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</xf>
    <xf numFmtId="0" fontId="26" fillId="5" borderId="0" xfId="5" applyFont="1" applyFill="1" applyAlignment="1" applyProtection="1">
      <alignment horizontal="center" vertical="center"/>
    </xf>
    <xf numFmtId="0" fontId="25" fillId="0" borderId="0" xfId="5" applyFont="1" applyFill="1" applyAlignment="1" applyProtection="1">
      <alignment horizontal="right" vertical="center"/>
      <protection locked="0"/>
    </xf>
    <xf numFmtId="38" fontId="25" fillId="0" borderId="0" xfId="5" applyNumberFormat="1" applyFont="1" applyAlignment="1" applyProtection="1">
      <alignment horizontal="center" vertical="center"/>
    </xf>
    <xf numFmtId="40" fontId="25" fillId="6" borderId="0" xfId="5" applyNumberFormat="1" applyFont="1" applyFill="1" applyAlignment="1" applyProtection="1">
      <alignment horizontal="right" vertical="center"/>
    </xf>
    <xf numFmtId="14" fontId="26" fillId="0" borderId="1" xfId="0" applyNumberFormat="1" applyFont="1" applyBorder="1" applyAlignment="1" applyProtection="1">
      <alignment horizontal="center" vertical="center" wrapText="1"/>
    </xf>
    <xf numFmtId="14" fontId="34" fillId="0" borderId="2" xfId="5" applyNumberFormat="1" applyFont="1" applyBorder="1" applyAlignment="1" applyProtection="1">
      <alignment horizontal="center" vertical="center"/>
    </xf>
    <xf numFmtId="14" fontId="34" fillId="0" borderId="7" xfId="5" applyNumberFormat="1" applyFont="1" applyBorder="1" applyAlignment="1" applyProtection="1">
      <alignment horizontal="center" vertical="center"/>
    </xf>
    <xf numFmtId="14" fontId="26" fillId="0" borderId="2" xfId="0" applyNumberFormat="1" applyFont="1" applyBorder="1" applyAlignment="1" applyProtection="1">
      <alignment horizontal="center" vertical="center" wrapText="1"/>
    </xf>
    <xf numFmtId="14" fontId="26" fillId="0" borderId="7" xfId="0" applyNumberFormat="1" applyFont="1" applyBorder="1" applyAlignment="1" applyProtection="1">
      <alignment horizontal="center" vertical="center" wrapText="1"/>
    </xf>
    <xf numFmtId="14" fontId="26" fillId="0" borderId="3" xfId="0" applyNumberFormat="1" applyFont="1" applyBorder="1" applyAlignment="1" applyProtection="1">
      <alignment horizontal="center" vertical="center" wrapText="1"/>
    </xf>
    <xf numFmtId="14" fontId="34" fillId="0" borderId="3" xfId="5" applyNumberFormat="1" applyFont="1" applyBorder="1" applyAlignment="1" applyProtection="1">
      <alignment horizontal="center" vertical="center"/>
    </xf>
    <xf numFmtId="0" fontId="26" fillId="0" borderId="2" xfId="0" applyFont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3" xfId="0" applyFont="1" applyBorder="1" applyAlignment="1" applyProtection="1">
      <alignment horizontal="center" vertical="center"/>
    </xf>
    <xf numFmtId="0" fontId="22" fillId="0" borderId="51" xfId="5" applyFont="1" applyBorder="1" applyAlignment="1" applyProtection="1">
      <alignment horizontal="center"/>
      <protection locked="0"/>
    </xf>
    <xf numFmtId="0" fontId="22" fillId="0" borderId="52" xfId="5" applyFont="1" applyBorder="1" applyAlignment="1" applyProtection="1">
      <alignment horizontal="center"/>
      <protection locked="0"/>
    </xf>
    <xf numFmtId="0" fontId="22" fillId="0" borderId="50" xfId="5" applyFont="1" applyBorder="1" applyAlignment="1" applyProtection="1">
      <alignment horizontal="center"/>
      <protection locked="0"/>
    </xf>
    <xf numFmtId="0" fontId="26" fillId="0" borderId="48" xfId="0" applyFont="1" applyBorder="1" applyAlignment="1" applyProtection="1">
      <alignment horizontal="center" vertical="center"/>
      <protection locked="0"/>
    </xf>
    <xf numFmtId="0" fontId="26" fillId="0" borderId="49" xfId="0" applyFont="1" applyBorder="1" applyAlignment="1" applyProtection="1">
      <alignment horizontal="center" vertical="center"/>
      <protection locked="0"/>
    </xf>
    <xf numFmtId="0" fontId="26" fillId="0" borderId="50" xfId="0" applyFont="1" applyBorder="1" applyAlignment="1" applyProtection="1">
      <alignment horizontal="center" vertical="center"/>
      <protection locked="0"/>
    </xf>
    <xf numFmtId="0" fontId="17" fillId="0" borderId="48" xfId="5" applyFont="1" applyBorder="1" applyAlignment="1" applyProtection="1">
      <alignment horizontal="center"/>
      <protection locked="0"/>
    </xf>
    <xf numFmtId="0" fontId="17" fillId="0" borderId="49" xfId="5" applyFont="1" applyBorder="1" applyAlignment="1" applyProtection="1">
      <alignment horizontal="center"/>
      <protection locked="0"/>
    </xf>
    <xf numFmtId="0" fontId="17" fillId="0" borderId="50" xfId="5" applyFont="1" applyBorder="1" applyAlignment="1" applyProtection="1">
      <alignment horizontal="center"/>
      <protection locked="0"/>
    </xf>
    <xf numFmtId="0" fontId="17" fillId="0" borderId="0" xfId="5" applyFont="1" applyFill="1" applyBorder="1" applyAlignment="1" applyProtection="1">
      <alignment horizontal="center" vertical="top"/>
      <protection locked="0"/>
    </xf>
    <xf numFmtId="0" fontId="34" fillId="0" borderId="12" xfId="0" applyFont="1" applyBorder="1" applyAlignment="1" applyProtection="1">
      <alignment horizontal="center" vertical="center"/>
    </xf>
    <xf numFmtId="14" fontId="26" fillId="3" borderId="28" xfId="0" applyNumberFormat="1" applyFont="1" applyFill="1" applyBorder="1" applyAlignment="1" applyProtection="1">
      <alignment horizontal="center" vertical="center"/>
      <protection locked="0"/>
    </xf>
    <xf numFmtId="14" fontId="26" fillId="3" borderId="29" xfId="0" applyNumberFormat="1" applyFont="1" applyFill="1" applyBorder="1" applyAlignment="1" applyProtection="1">
      <alignment horizontal="center" vertical="center"/>
      <protection locked="0"/>
    </xf>
    <xf numFmtId="14" fontId="26" fillId="3" borderId="30" xfId="0" applyNumberFormat="1" applyFont="1" applyFill="1" applyBorder="1" applyAlignment="1" applyProtection="1">
      <alignment horizontal="center" vertical="center"/>
      <protection locked="0"/>
    </xf>
    <xf numFmtId="14" fontId="26" fillId="3" borderId="15" xfId="0" applyNumberFormat="1" applyFont="1" applyFill="1" applyBorder="1" applyAlignment="1" applyProtection="1">
      <alignment horizontal="center" vertical="center"/>
      <protection locked="0"/>
    </xf>
    <xf numFmtId="14" fontId="26" fillId="3" borderId="13" xfId="0" applyNumberFormat="1" applyFont="1" applyFill="1" applyBorder="1" applyAlignment="1" applyProtection="1">
      <alignment horizontal="center" vertical="center"/>
      <protection locked="0"/>
    </xf>
    <xf numFmtId="14" fontId="26" fillId="3" borderId="31" xfId="0" applyNumberFormat="1" applyFont="1" applyFill="1" applyBorder="1" applyAlignment="1" applyProtection="1">
      <alignment horizontal="center" vertical="center"/>
      <protection locked="0"/>
    </xf>
    <xf numFmtId="14" fontId="26" fillId="3" borderId="2" xfId="0" applyNumberFormat="1" applyFont="1" applyFill="1" applyBorder="1" applyAlignment="1" applyProtection="1">
      <alignment horizontal="center" vertical="center"/>
      <protection locked="0"/>
    </xf>
    <xf numFmtId="14" fontId="26" fillId="3" borderId="7" xfId="0" applyNumberFormat="1" applyFont="1" applyFill="1" applyBorder="1" applyAlignment="1" applyProtection="1">
      <alignment horizontal="center" vertical="center"/>
      <protection locked="0"/>
    </xf>
    <xf numFmtId="14" fontId="26" fillId="3" borderId="42" xfId="0" applyNumberFormat="1" applyFont="1" applyFill="1" applyBorder="1" applyAlignment="1" applyProtection="1">
      <alignment horizontal="center" vertical="center"/>
      <protection locked="0"/>
    </xf>
    <xf numFmtId="14" fontId="26" fillId="3" borderId="39" xfId="0" applyNumberFormat="1" applyFont="1" applyFill="1" applyBorder="1" applyAlignment="1" applyProtection="1">
      <alignment horizontal="center" vertical="center"/>
      <protection locked="0"/>
    </xf>
    <xf numFmtId="14" fontId="26" fillId="3" borderId="40" xfId="0" applyNumberFormat="1" applyFont="1" applyFill="1" applyBorder="1" applyAlignment="1" applyProtection="1">
      <alignment horizontal="center" vertical="center"/>
      <protection locked="0"/>
    </xf>
    <xf numFmtId="14" fontId="26" fillId="3" borderId="41" xfId="0" applyNumberFormat="1" applyFont="1" applyFill="1" applyBorder="1" applyAlignment="1" applyProtection="1">
      <alignment horizontal="center" vertical="center"/>
      <protection locked="0"/>
    </xf>
    <xf numFmtId="38" fontId="26" fillId="0" borderId="0" xfId="10" applyFont="1" applyFill="1" applyBorder="1" applyAlignment="1" applyProtection="1">
      <alignment horizontal="left" vertical="center" wrapText="1"/>
      <protection locked="0"/>
    </xf>
    <xf numFmtId="0" fontId="48" fillId="0" borderId="0" xfId="0" applyFont="1" applyFill="1" applyBorder="1" applyAlignment="1" applyProtection="1">
      <alignment horizontal="left" vertical="center" wrapText="1"/>
      <protection locked="0"/>
    </xf>
    <xf numFmtId="38" fontId="33" fillId="0" borderId="0" xfId="16" applyFont="1" applyFill="1" applyBorder="1" applyAlignment="1" applyProtection="1">
      <alignment horizontal="center" vertical="center"/>
      <protection locked="0"/>
    </xf>
    <xf numFmtId="38" fontId="33" fillId="5" borderId="17" xfId="16" applyFont="1" applyFill="1" applyBorder="1" applyAlignment="1" applyProtection="1">
      <alignment horizontal="center" vertical="center"/>
      <protection locked="0"/>
    </xf>
    <xf numFmtId="38" fontId="33" fillId="5" borderId="18" xfId="16" applyFont="1" applyFill="1" applyBorder="1" applyAlignment="1" applyProtection="1">
      <alignment horizontal="center" vertical="center"/>
      <protection locked="0"/>
    </xf>
    <xf numFmtId="38" fontId="33" fillId="5" borderId="19" xfId="16" applyFont="1" applyFill="1" applyBorder="1" applyAlignment="1" applyProtection="1">
      <alignment horizontal="center" vertical="center"/>
      <protection locked="0"/>
    </xf>
    <xf numFmtId="38" fontId="33" fillId="5" borderId="22" xfId="16" applyFont="1" applyFill="1" applyBorder="1" applyAlignment="1" applyProtection="1">
      <alignment horizontal="center" vertical="center"/>
      <protection locked="0"/>
    </xf>
    <xf numFmtId="38" fontId="33" fillId="5" borderId="23" xfId="16" applyFont="1" applyFill="1" applyBorder="1" applyAlignment="1" applyProtection="1">
      <alignment horizontal="center" vertical="center"/>
      <protection locked="0"/>
    </xf>
    <xf numFmtId="38" fontId="33" fillId="5" borderId="24" xfId="16" applyFont="1" applyFill="1" applyBorder="1" applyAlignment="1" applyProtection="1">
      <alignment horizontal="center" vertical="center"/>
      <protection locked="0"/>
    </xf>
    <xf numFmtId="0" fontId="26" fillId="0" borderId="5" xfId="9" applyFont="1" applyBorder="1" applyAlignment="1" applyProtection="1">
      <alignment horizontal="center" vertical="center"/>
      <protection locked="0"/>
    </xf>
    <xf numFmtId="0" fontId="26" fillId="0" borderId="46" xfId="9" applyFont="1" applyBorder="1" applyAlignment="1" applyProtection="1">
      <alignment horizontal="center" vertical="center"/>
      <protection locked="0"/>
    </xf>
    <xf numFmtId="38" fontId="33" fillId="5" borderId="20" xfId="16" applyFont="1" applyFill="1" applyBorder="1" applyAlignment="1" applyProtection="1">
      <alignment horizontal="center" vertical="center"/>
      <protection locked="0"/>
    </xf>
    <xf numFmtId="38" fontId="33" fillId="5" borderId="0" xfId="16" applyFont="1" applyFill="1" applyBorder="1" applyAlignment="1" applyProtection="1">
      <alignment horizontal="center" vertical="center"/>
      <protection locked="0"/>
    </xf>
    <xf numFmtId="38" fontId="33" fillId="5" borderId="21" xfId="16" applyFont="1" applyFill="1" applyBorder="1" applyAlignment="1" applyProtection="1">
      <alignment horizontal="center" vertical="center"/>
      <protection locked="0"/>
    </xf>
    <xf numFmtId="38" fontId="33" fillId="5" borderId="22" xfId="16" applyNumberFormat="1" applyFont="1" applyFill="1" applyBorder="1" applyAlignment="1" applyProtection="1">
      <alignment horizontal="center" vertical="center"/>
      <protection locked="0"/>
    </xf>
    <xf numFmtId="38" fontId="33" fillId="5" borderId="23" xfId="16" applyNumberFormat="1" applyFont="1" applyFill="1" applyBorder="1" applyAlignment="1" applyProtection="1">
      <alignment horizontal="center" vertical="center"/>
      <protection locked="0"/>
    </xf>
    <xf numFmtId="38" fontId="33" fillId="5" borderId="24" xfId="16" applyNumberFormat="1" applyFont="1" applyFill="1" applyBorder="1" applyAlignment="1" applyProtection="1">
      <alignment horizontal="center" vertical="center"/>
      <protection locked="0"/>
    </xf>
    <xf numFmtId="38" fontId="33" fillId="3" borderId="35" xfId="16" applyFont="1" applyFill="1" applyBorder="1" applyAlignment="1" applyProtection="1">
      <alignment horizontal="center" vertical="center"/>
      <protection locked="0"/>
    </xf>
    <xf numFmtId="38" fontId="33" fillId="3" borderId="33" xfId="16" applyFont="1" applyFill="1" applyBorder="1" applyAlignment="1" applyProtection="1">
      <alignment horizontal="center" vertical="center"/>
      <protection locked="0"/>
    </xf>
    <xf numFmtId="38" fontId="33" fillId="3" borderId="34" xfId="16" applyFont="1" applyFill="1" applyBorder="1" applyAlignment="1" applyProtection="1">
      <alignment horizontal="center" vertical="center"/>
      <protection locked="0"/>
    </xf>
    <xf numFmtId="0" fontId="26" fillId="0" borderId="5" xfId="9" applyFont="1" applyBorder="1" applyAlignment="1" applyProtection="1">
      <alignment horizontal="center" vertical="center"/>
    </xf>
    <xf numFmtId="0" fontId="26" fillId="0" borderId="46" xfId="9" applyFont="1" applyBorder="1" applyAlignment="1" applyProtection="1">
      <alignment horizontal="center" vertical="center"/>
    </xf>
    <xf numFmtId="0" fontId="16" fillId="0" borderId="0" xfId="15" applyFont="1" applyAlignment="1" applyProtection="1">
      <alignment horizontal="left" vertical="center" wrapText="1"/>
      <protection locked="0"/>
    </xf>
    <xf numFmtId="0" fontId="16" fillId="0" borderId="0" xfId="15" applyFont="1" applyAlignment="1" applyProtection="1">
      <alignment horizontal="center" vertical="center"/>
    </xf>
    <xf numFmtId="0" fontId="21" fillId="0" borderId="0" xfId="15" applyFont="1" applyAlignment="1" applyProtection="1">
      <alignment horizontal="center" vertical="center" wrapText="1"/>
    </xf>
    <xf numFmtId="0" fontId="21" fillId="0" borderId="0" xfId="15" applyFont="1" applyAlignment="1" applyProtection="1">
      <alignment horizontal="center" vertical="center"/>
      <protection locked="0"/>
    </xf>
    <xf numFmtId="0" fontId="19" fillId="0" borderId="0" xfId="15" applyFont="1" applyAlignment="1" applyProtection="1">
      <alignment horizontal="left" vertical="center" wrapText="1"/>
      <protection locked="0"/>
    </xf>
    <xf numFmtId="0" fontId="19" fillId="0" borderId="0" xfId="15" applyFont="1" applyAlignment="1" applyProtection="1">
      <alignment horizontal="center" vertical="center" wrapText="1"/>
    </xf>
    <xf numFmtId="0" fontId="19" fillId="0" borderId="0" xfId="15" applyFont="1" applyAlignment="1" applyProtection="1">
      <alignment horizontal="justify" vertical="center" wrapText="1"/>
    </xf>
    <xf numFmtId="0" fontId="16" fillId="0" borderId="0" xfId="15" applyFont="1" applyAlignment="1" applyProtection="1">
      <alignment vertical="center"/>
    </xf>
    <xf numFmtId="0" fontId="18" fillId="2" borderId="55" xfId="15" applyFont="1" applyFill="1" applyBorder="1" applyAlignment="1" applyProtection="1">
      <alignment horizontal="left" vertical="center" wrapText="1"/>
      <protection locked="0"/>
    </xf>
    <xf numFmtId="0" fontId="18" fillId="2" borderId="56" xfId="15" applyFont="1" applyFill="1" applyBorder="1" applyAlignment="1" applyProtection="1">
      <alignment horizontal="left" vertical="center" wrapText="1"/>
      <protection locked="0"/>
    </xf>
    <xf numFmtId="0" fontId="16" fillId="0" borderId="0" xfId="15" applyFont="1" applyAlignment="1" applyProtection="1">
      <alignment horizontal="justify" vertical="center" wrapText="1"/>
    </xf>
    <xf numFmtId="14" fontId="16" fillId="0" borderId="0" xfId="15" applyNumberFormat="1" applyFont="1" applyAlignment="1" applyProtection="1">
      <alignment horizontal="right" vertical="center" wrapText="1"/>
    </xf>
    <xf numFmtId="0" fontId="16" fillId="0" borderId="0" xfId="15" applyFont="1" applyAlignment="1" applyProtection="1">
      <alignment horizontal="right" vertical="center" wrapText="1"/>
    </xf>
    <xf numFmtId="0" fontId="18" fillId="2" borderId="53" xfId="15" applyFont="1" applyFill="1" applyBorder="1" applyAlignment="1" applyProtection="1">
      <alignment horizontal="left" vertical="center" wrapText="1"/>
    </xf>
    <xf numFmtId="0" fontId="18" fillId="2" borderId="54" xfId="15" applyFont="1" applyFill="1" applyBorder="1" applyAlignment="1" applyProtection="1">
      <alignment horizontal="left" vertical="center" wrapText="1"/>
    </xf>
    <xf numFmtId="0" fontId="18" fillId="2" borderId="58" xfId="15" applyFont="1" applyFill="1" applyBorder="1" applyAlignment="1" applyProtection="1">
      <alignment horizontal="left" vertical="center" wrapText="1"/>
      <protection locked="0"/>
    </xf>
    <xf numFmtId="0" fontId="18" fillId="2" borderId="57" xfId="15" applyFont="1" applyFill="1" applyBorder="1" applyAlignment="1" applyProtection="1">
      <alignment horizontal="left" vertical="center" wrapText="1"/>
      <protection locked="0"/>
    </xf>
    <xf numFmtId="182" fontId="34" fillId="0" borderId="0" xfId="5" applyNumberFormat="1" applyFont="1" applyAlignment="1" applyProtection="1">
      <alignment horizontal="center" vertical="center"/>
    </xf>
    <xf numFmtId="0" fontId="30" fillId="0" borderId="0" xfId="5" applyFont="1" applyAlignment="1" applyProtection="1">
      <alignment horizontal="center" vertical="center"/>
      <protection locked="0"/>
    </xf>
    <xf numFmtId="0" fontId="27" fillId="0" borderId="0" xfId="5" applyFont="1" applyAlignment="1" applyProtection="1">
      <alignment horizontal="left" vertical="center" wrapText="1"/>
    </xf>
    <xf numFmtId="0" fontId="54" fillId="0" borderId="0" xfId="0" applyFont="1" applyAlignment="1" applyProtection="1">
      <alignment horizontal="left" vertical="center" wrapText="1"/>
    </xf>
    <xf numFmtId="0" fontId="54" fillId="0" borderId="0" xfId="0" applyFont="1" applyAlignment="1" applyProtection="1">
      <alignment horizontal="left" vertical="top" wrapText="1"/>
    </xf>
    <xf numFmtId="182" fontId="54" fillId="0" borderId="0" xfId="0" applyNumberFormat="1" applyFont="1" applyFill="1" applyAlignment="1" applyProtection="1">
      <alignment horizontal="left" vertical="center"/>
    </xf>
    <xf numFmtId="0" fontId="19" fillId="0" borderId="0" xfId="15" applyFont="1" applyAlignment="1">
      <alignment horizontal="center" vertical="center" wrapText="1"/>
    </xf>
    <xf numFmtId="0" fontId="16" fillId="0" borderId="0" xfId="15" applyFont="1" applyAlignment="1">
      <alignment horizontal="justify" vertical="center" wrapText="1"/>
    </xf>
    <xf numFmtId="0" fontId="16" fillId="0" borderId="0" xfId="15" applyFont="1" applyAlignment="1">
      <alignment vertical="center"/>
    </xf>
    <xf numFmtId="14" fontId="16" fillId="0" borderId="0" xfId="15" applyNumberFormat="1" applyFont="1" applyAlignment="1">
      <alignment horizontal="right" vertical="center" wrapText="1"/>
    </xf>
    <xf numFmtId="0" fontId="16" fillId="0" borderId="0" xfId="15" applyFont="1" applyAlignment="1">
      <alignment horizontal="right" vertical="center" wrapText="1"/>
    </xf>
    <xf numFmtId="0" fontId="16" fillId="0" borderId="0" xfId="15" applyFont="1" applyAlignment="1">
      <alignment horizontal="center" vertical="center"/>
    </xf>
    <xf numFmtId="0" fontId="19" fillId="0" borderId="0" xfId="15" applyFont="1" applyAlignment="1">
      <alignment horizontal="center" vertical="center"/>
    </xf>
    <xf numFmtId="14" fontId="41" fillId="5" borderId="0" xfId="5" applyNumberFormat="1" applyFont="1" applyFill="1" applyAlignment="1" applyProtection="1">
      <alignment horizontal="left" vertical="center"/>
      <protection locked="0"/>
    </xf>
    <xf numFmtId="14" fontId="38" fillId="5" borderId="0" xfId="5" applyNumberFormat="1" applyFont="1" applyFill="1" applyAlignment="1" applyProtection="1">
      <alignment horizontal="left" vertical="center"/>
      <protection locked="0"/>
    </xf>
    <xf numFmtId="0" fontId="38" fillId="5" borderId="0" xfId="5" applyFont="1" applyFill="1" applyAlignment="1" applyProtection="1">
      <alignment horizontal="left" vertical="center"/>
      <protection locked="0"/>
    </xf>
    <xf numFmtId="0" fontId="33" fillId="5" borderId="0" xfId="5" applyFont="1" applyFill="1" applyAlignment="1" applyProtection="1">
      <alignment horizontal="center" vertical="center"/>
      <protection locked="0"/>
    </xf>
    <xf numFmtId="184" fontId="33" fillId="2" borderId="35" xfId="16" applyNumberFormat="1" applyFont="1" applyFill="1" applyBorder="1" applyAlignment="1" applyProtection="1">
      <alignment horizontal="center" vertical="center"/>
      <protection locked="0"/>
    </xf>
    <xf numFmtId="184" fontId="33" fillId="2" borderId="33" xfId="16" applyNumberFormat="1" applyFont="1" applyFill="1" applyBorder="1" applyAlignment="1" applyProtection="1">
      <alignment horizontal="center" vertical="center"/>
      <protection locked="0"/>
    </xf>
    <xf numFmtId="184" fontId="33" fillId="2" borderId="34" xfId="16" applyNumberFormat="1" applyFont="1" applyFill="1" applyBorder="1" applyAlignment="1" applyProtection="1">
      <alignment horizontal="center" vertical="center"/>
      <protection locked="0"/>
    </xf>
    <xf numFmtId="38" fontId="25" fillId="5" borderId="0" xfId="5" applyNumberFormat="1" applyFont="1" applyFill="1" applyAlignment="1" applyProtection="1">
      <alignment vertical="center"/>
      <protection locked="0"/>
    </xf>
    <xf numFmtId="40" fontId="25" fillId="5" borderId="0" xfId="5" applyNumberFormat="1" applyFont="1" applyFill="1" applyAlignment="1" applyProtection="1">
      <alignment vertical="center"/>
      <protection locked="0"/>
    </xf>
  </cellXfs>
  <cellStyles count="19">
    <cellStyle name="ハイパーリンク 2" xfId="12" xr:uid="{5D36A257-D1AB-48C5-B114-5CED81CC0BBF}"/>
    <cellStyle name="桁区切り" xfId="16" builtinId="6"/>
    <cellStyle name="桁区切り 2" xfId="3" xr:uid="{60A33C53-02A0-47A4-9BD1-3CD8962C3F0F}"/>
    <cellStyle name="桁区切り 2 2" xfId="10" xr:uid="{7FF28FE7-05C8-4C71-B726-02FE6AC1E5F8}"/>
    <cellStyle name="桁区切り 2 3" xfId="17" xr:uid="{A5FE690F-063C-4BD2-935C-84B12A97D24F}"/>
    <cellStyle name="桁区切り 3" xfId="4" xr:uid="{BEF15161-E627-4C5C-8FEA-6D9D90DBFAAB}"/>
    <cellStyle name="桁区切り 3 2" xfId="8" xr:uid="{21A78FE4-5548-4932-AB44-5323D930E49C}"/>
    <cellStyle name="桁区切り 3 3" xfId="18" xr:uid="{D53C4586-1FF4-49E5-99C6-E42A38644F38}"/>
    <cellStyle name="桁区切り 4" xfId="7" xr:uid="{C9DA668F-DE35-46C3-8E7D-40F559DCB71D}"/>
    <cellStyle name="標準" xfId="0" builtinId="0"/>
    <cellStyle name="標準 10" xfId="13" xr:uid="{E51BBBE4-7C6A-406E-A491-5363B1B56826}"/>
    <cellStyle name="標準 2" xfId="1" xr:uid="{AF007008-2953-40DB-834D-07FB6980FDAA}"/>
    <cellStyle name="標準 2 2" xfId="2" xr:uid="{EBEF666B-A1F1-4BFD-A523-09C08D24FBF8}"/>
    <cellStyle name="標準 2 3" xfId="9" xr:uid="{B6E776A6-66A7-4B32-A2EF-4353F5134640}"/>
    <cellStyle name="標準 3" xfId="5" xr:uid="{98995CD8-B4E4-4FD7-9A70-7FDE12E86427}"/>
    <cellStyle name="標準 4" xfId="6" xr:uid="{B9D37CF2-ADE6-4D83-B8EE-21B0BF1DCF8D}"/>
    <cellStyle name="標準 4 2" xfId="11" xr:uid="{246BFAA7-EAD4-4D66-A0ED-FDACBCC2C7CA}"/>
    <cellStyle name="標準 4 3" xfId="15" xr:uid="{287DD396-ACAF-4FE1-8BB7-29A795DA0A4A}"/>
    <cellStyle name="標準 9" xfId="14" xr:uid="{F61447D1-296E-45BB-9779-BC8BFDC00CC0}"/>
  </cellStyles>
  <dxfs count="0"/>
  <tableStyles count="0" defaultTableStyle="TableStyleMedium2" defaultPivotStyle="PivotStyleLight16"/>
  <colors>
    <mruColors>
      <color rgb="FFFFFFCC"/>
      <color rgb="FFFFFFDD"/>
      <color rgb="FFFFFFC5"/>
      <color rgb="FFA5FBCA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5B25-5676-4FF3-A2B8-4DCE7011E423}">
  <sheetPr>
    <tabColor theme="8" tint="-0.499984740745262"/>
    <pageSetUpPr fitToPage="1"/>
  </sheetPr>
  <dimension ref="A1:Y59"/>
  <sheetViews>
    <sheetView showGridLines="0" tabSelected="1" topLeftCell="B1" zoomScale="70" zoomScaleNormal="70" zoomScaleSheetLayoutView="85" zoomScalePageLayoutView="25" workbookViewId="0">
      <selection activeCell="R4" sqref="R4"/>
    </sheetView>
  </sheetViews>
  <sheetFormatPr defaultColWidth="9.90625" defaultRowHeight="16"/>
  <cols>
    <col min="1" max="1" width="58.453125" style="76" hidden="1" customWidth="1"/>
    <col min="2" max="2" width="2.90625" style="76" customWidth="1"/>
    <col min="3" max="3" width="22.90625" style="76" customWidth="1"/>
    <col min="4" max="4" width="25.90625" style="76" customWidth="1"/>
    <col min="5" max="5" width="12.36328125" style="76" customWidth="1"/>
    <col min="6" max="6" width="8.90625" style="76" customWidth="1"/>
    <col min="7" max="7" width="8.453125" style="76" customWidth="1"/>
    <col min="8" max="8" width="5.90625" style="76" customWidth="1"/>
    <col min="9" max="9" width="15.81640625" style="76" customWidth="1"/>
    <col min="10" max="10" width="26.453125" style="76" customWidth="1"/>
    <col min="11" max="11" width="25.90625" style="76" customWidth="1"/>
    <col min="12" max="12" width="14.08984375" style="76" customWidth="1"/>
    <col min="13" max="13" width="12.36328125" style="76" customWidth="1"/>
    <col min="14" max="14" width="7.36328125" style="76" customWidth="1"/>
    <col min="15" max="15" width="6.90625" style="76" customWidth="1"/>
    <col min="16" max="16" width="7.36328125" style="76" customWidth="1"/>
    <col min="17" max="17" width="2.90625" style="76" customWidth="1"/>
    <col min="18" max="18" width="30.453125" style="76" customWidth="1"/>
    <col min="19" max="19" width="22" style="76" customWidth="1"/>
    <col min="20" max="20" width="24.08984375" style="76" customWidth="1"/>
    <col min="21" max="21" width="23.6328125" style="76" customWidth="1"/>
    <col min="22" max="22" width="22" style="76" customWidth="1"/>
    <col min="23" max="23" width="2.90625" style="76" customWidth="1"/>
    <col min="24" max="16384" width="9.90625" style="76"/>
  </cols>
  <sheetData>
    <row r="1" spans="1:22" ht="28" customHeight="1">
      <c r="A1" s="75" t="s">
        <v>0</v>
      </c>
      <c r="B1" s="75"/>
      <c r="C1" s="74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22" s="78" customFormat="1" ht="28" customHeight="1" thickBot="1">
      <c r="A2" s="77" t="s">
        <v>2</v>
      </c>
      <c r="B2" s="75"/>
      <c r="C2" s="104" t="s">
        <v>3</v>
      </c>
      <c r="D2" s="18">
        <v>46310</v>
      </c>
      <c r="E2" s="32"/>
      <c r="H2" s="32"/>
      <c r="I2" s="272"/>
      <c r="J2" s="276"/>
      <c r="K2" s="178"/>
      <c r="L2" s="32"/>
      <c r="M2" s="32"/>
      <c r="N2" s="32"/>
      <c r="O2" s="32"/>
      <c r="P2" s="32"/>
      <c r="R2" s="49" t="s">
        <v>4</v>
      </c>
      <c r="S2" s="79"/>
      <c r="T2" s="80"/>
      <c r="U2" s="81"/>
      <c r="V2" s="28"/>
    </row>
    <row r="3" spans="1:22" s="82" customFormat="1" ht="28" customHeight="1" thickBot="1">
      <c r="B3" s="75"/>
      <c r="C3" s="105" t="s">
        <v>5</v>
      </c>
      <c r="D3" s="364" t="s">
        <v>58</v>
      </c>
      <c r="E3" s="365"/>
      <c r="F3" s="365"/>
      <c r="G3" s="365"/>
      <c r="H3" s="365"/>
      <c r="I3" s="365"/>
      <c r="J3" s="365"/>
      <c r="L3" s="26"/>
      <c r="M3" s="32"/>
      <c r="N3" s="32"/>
      <c r="O3" s="32"/>
      <c r="P3" s="32"/>
      <c r="R3" s="51" t="s">
        <v>6</v>
      </c>
      <c r="S3" s="52" t="s">
        <v>7</v>
      </c>
      <c r="T3" s="53" t="s">
        <v>8</v>
      </c>
      <c r="U3" s="52" t="s">
        <v>9</v>
      </c>
      <c r="V3" s="54" t="s">
        <v>10</v>
      </c>
    </row>
    <row r="4" spans="1:22" s="78" customFormat="1" ht="28" customHeight="1" thickTop="1">
      <c r="B4" s="75"/>
      <c r="C4" s="106" t="s">
        <v>11</v>
      </c>
      <c r="D4" s="366" t="s">
        <v>157</v>
      </c>
      <c r="E4" s="366"/>
      <c r="F4" s="366"/>
      <c r="G4" s="366"/>
      <c r="H4" s="366"/>
      <c r="I4" s="26"/>
      <c r="J4" s="26"/>
      <c r="K4" s="82"/>
      <c r="L4" s="26"/>
      <c r="M4" s="32"/>
      <c r="N4" s="32"/>
      <c r="O4" s="32"/>
      <c r="P4" s="32"/>
      <c r="R4" s="241"/>
      <c r="S4" s="256"/>
      <c r="T4" s="250"/>
      <c r="U4" s="256">
        <f>S4*T4</f>
        <v>0</v>
      </c>
      <c r="V4" s="239"/>
    </row>
    <row r="5" spans="1:22" s="82" customFormat="1" ht="28" customHeight="1">
      <c r="A5" s="77" t="s">
        <v>12</v>
      </c>
      <c r="B5" s="75"/>
      <c r="C5" s="104" t="s">
        <v>13</v>
      </c>
      <c r="D5" s="366" t="s">
        <v>158</v>
      </c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186"/>
      <c r="R5" s="242"/>
      <c r="S5" s="257"/>
      <c r="T5" s="251"/>
      <c r="U5" s="257">
        <f>S5*T5</f>
        <v>0</v>
      </c>
      <c r="V5" s="240"/>
    </row>
    <row r="6" spans="1:22" s="78" customFormat="1" ht="28" customHeight="1" thickBot="1">
      <c r="B6" s="75"/>
      <c r="C6" s="104" t="s">
        <v>14</v>
      </c>
      <c r="D6" s="367">
        <v>3</v>
      </c>
      <c r="E6" s="55" t="s">
        <v>15</v>
      </c>
      <c r="F6" s="26"/>
      <c r="G6" s="26"/>
      <c r="H6" s="26"/>
      <c r="I6" s="26"/>
      <c r="J6" s="26"/>
      <c r="K6" s="26"/>
      <c r="L6" s="26"/>
      <c r="M6" s="32"/>
      <c r="N6" s="32"/>
      <c r="O6" s="32"/>
      <c r="P6" s="32"/>
      <c r="R6" s="243"/>
      <c r="S6" s="258"/>
      <c r="T6" s="252"/>
      <c r="U6" s="258">
        <f>S6*T6</f>
        <v>0</v>
      </c>
      <c r="V6" s="240"/>
    </row>
    <row r="7" spans="1:22" s="82" customFormat="1" ht="28" customHeight="1" thickBot="1">
      <c r="B7" s="75"/>
      <c r="C7" s="104" t="s">
        <v>16</v>
      </c>
      <c r="D7" s="26"/>
      <c r="E7" s="26"/>
      <c r="F7" s="26"/>
      <c r="G7" s="26"/>
      <c r="H7" s="26"/>
      <c r="I7" s="26"/>
      <c r="J7" s="26"/>
      <c r="K7" s="26"/>
      <c r="L7" s="26"/>
      <c r="M7" s="32"/>
      <c r="N7" s="32"/>
      <c r="O7" s="32"/>
      <c r="P7" s="32"/>
      <c r="R7" s="332" t="s">
        <v>17</v>
      </c>
      <c r="S7" s="333"/>
      <c r="T7" s="333"/>
      <c r="U7" s="259">
        <f>SUM(U4:U6)</f>
        <v>0</v>
      </c>
      <c r="V7" s="19"/>
    </row>
    <row r="8" spans="1:22" s="83" customFormat="1" ht="28" customHeight="1">
      <c r="B8" s="84"/>
      <c r="C8" s="104" t="s">
        <v>18</v>
      </c>
      <c r="D8" s="26"/>
      <c r="E8" s="315">
        <v>1100000</v>
      </c>
      <c r="F8" s="316"/>
      <c r="G8" s="317"/>
      <c r="H8" s="26" t="s">
        <v>19</v>
      </c>
      <c r="J8" s="30"/>
      <c r="K8" s="30"/>
      <c r="L8" s="30"/>
      <c r="N8" s="82"/>
      <c r="O8" s="85"/>
      <c r="P8" s="82"/>
      <c r="R8" s="20"/>
      <c r="S8" s="21"/>
      <c r="T8" s="22"/>
      <c r="U8" s="86"/>
      <c r="V8" s="20"/>
    </row>
    <row r="9" spans="1:22" s="82" customFormat="1" ht="28" customHeight="1" thickBot="1">
      <c r="B9" s="75"/>
      <c r="C9" s="104" t="s">
        <v>20</v>
      </c>
      <c r="D9" s="26"/>
      <c r="E9" s="318">
        <v>1200000</v>
      </c>
      <c r="F9" s="319"/>
      <c r="G9" s="320"/>
      <c r="H9" s="26" t="s">
        <v>19</v>
      </c>
      <c r="J9" s="30"/>
      <c r="K9" s="30"/>
      <c r="L9" s="30"/>
      <c r="N9" s="32"/>
      <c r="O9" s="85"/>
      <c r="P9" s="32"/>
      <c r="R9" s="23"/>
      <c r="S9" s="24"/>
      <c r="T9" s="25"/>
      <c r="U9" s="86"/>
      <c r="V9" s="23"/>
    </row>
    <row r="10" spans="1:22" s="82" customFormat="1" ht="28" customHeight="1" thickBot="1">
      <c r="B10" s="75"/>
      <c r="C10" s="104" t="s">
        <v>21</v>
      </c>
      <c r="D10" s="26"/>
      <c r="E10" s="26"/>
      <c r="F10" s="26"/>
      <c r="G10" s="26"/>
      <c r="H10" s="26"/>
      <c r="I10" s="26"/>
      <c r="J10" s="26"/>
      <c r="K10" s="26"/>
      <c r="L10" s="26"/>
      <c r="M10" s="32"/>
      <c r="N10" s="32"/>
      <c r="O10" s="32"/>
      <c r="P10" s="32"/>
      <c r="R10" s="49" t="s">
        <v>22</v>
      </c>
      <c r="S10" s="79"/>
      <c r="T10" s="80"/>
      <c r="U10" s="81"/>
      <c r="V10" s="28"/>
    </row>
    <row r="11" spans="1:22" s="82" customFormat="1" ht="28" customHeight="1" thickBot="1">
      <c r="B11" s="75"/>
      <c r="C11" s="104" t="s">
        <v>23</v>
      </c>
      <c r="D11" s="26"/>
      <c r="E11" s="26"/>
      <c r="F11" s="26"/>
      <c r="G11" s="26"/>
      <c r="H11" s="26"/>
      <c r="I11" s="26"/>
      <c r="J11" s="26"/>
      <c r="K11" s="26"/>
      <c r="L11" s="26"/>
      <c r="M11" s="32"/>
      <c r="N11" s="32"/>
      <c r="O11" s="32"/>
      <c r="P11" s="32"/>
      <c r="R11" s="51" t="s">
        <v>6</v>
      </c>
      <c r="S11" s="52" t="s">
        <v>7</v>
      </c>
      <c r="T11" s="53" t="s">
        <v>8</v>
      </c>
      <c r="U11" s="52" t="s">
        <v>9</v>
      </c>
      <c r="V11" s="58" t="s">
        <v>10</v>
      </c>
    </row>
    <row r="12" spans="1:22" s="82" customFormat="1" ht="28" customHeight="1" thickTop="1" thickBot="1">
      <c r="A12" s="87" t="s">
        <v>24</v>
      </c>
      <c r="B12" s="75"/>
      <c r="C12" s="107" t="s">
        <v>25</v>
      </c>
      <c r="D12" s="50" t="s">
        <v>26</v>
      </c>
      <c r="E12" s="329">
        <v>43000</v>
      </c>
      <c r="F12" s="330"/>
      <c r="G12" s="331"/>
      <c r="H12" s="50" t="s">
        <v>19</v>
      </c>
      <c r="I12" s="26"/>
      <c r="J12" s="26"/>
      <c r="K12" s="26"/>
      <c r="L12" s="26"/>
      <c r="O12" s="85"/>
      <c r="P12" s="78"/>
      <c r="R12" s="244"/>
      <c r="S12" s="267"/>
      <c r="T12" s="253"/>
      <c r="U12" s="267">
        <f>S12*T12</f>
        <v>0</v>
      </c>
      <c r="V12" s="245"/>
    </row>
    <row r="13" spans="1:22" s="82" customFormat="1" ht="28" customHeight="1" thickBot="1">
      <c r="A13" s="87"/>
      <c r="B13" s="75"/>
      <c r="C13" s="104" t="s">
        <v>27</v>
      </c>
      <c r="D13" s="26"/>
      <c r="E13" s="88"/>
      <c r="F13" s="88"/>
      <c r="G13" s="88"/>
      <c r="K13" s="26"/>
      <c r="L13" s="26"/>
      <c r="M13" s="32"/>
      <c r="N13" s="32"/>
      <c r="O13" s="314"/>
      <c r="P13" s="314"/>
      <c r="R13" s="246"/>
      <c r="S13" s="268"/>
      <c r="T13" s="254"/>
      <c r="U13" s="268">
        <f>S13*T13</f>
        <v>0</v>
      </c>
      <c r="V13" s="247"/>
    </row>
    <row r="14" spans="1:22" s="82" customFormat="1" ht="28" customHeight="1" thickBot="1">
      <c r="A14" s="87"/>
      <c r="B14" s="75"/>
      <c r="C14" s="107" t="s">
        <v>28</v>
      </c>
      <c r="D14" s="50" t="s">
        <v>29</v>
      </c>
      <c r="E14" s="315">
        <v>10000</v>
      </c>
      <c r="F14" s="316"/>
      <c r="G14" s="317"/>
      <c r="H14" s="50" t="s">
        <v>30</v>
      </c>
      <c r="K14" s="26"/>
      <c r="L14" s="26"/>
      <c r="M14" s="32"/>
      <c r="N14" s="32"/>
      <c r="O14" s="314"/>
      <c r="P14" s="314"/>
      <c r="R14" s="248"/>
      <c r="S14" s="269"/>
      <c r="T14" s="255"/>
      <c r="U14" s="269">
        <f>S14*T14</f>
        <v>0</v>
      </c>
      <c r="V14" s="249"/>
    </row>
    <row r="15" spans="1:22" s="82" customFormat="1" ht="28" customHeight="1" thickBot="1">
      <c r="B15" s="75"/>
      <c r="C15" s="107" t="s">
        <v>31</v>
      </c>
      <c r="D15" s="50" t="s">
        <v>32</v>
      </c>
      <c r="E15" s="318">
        <v>50000</v>
      </c>
      <c r="F15" s="319"/>
      <c r="G15" s="320"/>
      <c r="H15" s="50" t="s">
        <v>30</v>
      </c>
      <c r="K15" s="26"/>
      <c r="L15" s="26"/>
      <c r="M15" s="32"/>
      <c r="N15" s="32"/>
      <c r="O15" s="208"/>
      <c r="P15" s="208"/>
      <c r="R15" s="321" t="s">
        <v>33</v>
      </c>
      <c r="S15" s="322"/>
      <c r="T15" s="322"/>
      <c r="U15" s="56">
        <f>SUM(U12:U14)</f>
        <v>0</v>
      </c>
      <c r="V15" s="27"/>
    </row>
    <row r="16" spans="1:22" s="82" customFormat="1" ht="28" customHeight="1" thickBot="1">
      <c r="B16" s="75"/>
      <c r="C16" s="104" t="s">
        <v>34</v>
      </c>
      <c r="D16" s="26"/>
      <c r="E16" s="88"/>
      <c r="F16" s="88"/>
      <c r="G16" s="88"/>
      <c r="H16" s="26"/>
      <c r="I16" s="26"/>
      <c r="J16" s="26"/>
      <c r="K16" s="26"/>
      <c r="L16" s="26"/>
      <c r="M16" s="32"/>
      <c r="N16" s="32"/>
      <c r="O16" s="314"/>
      <c r="P16" s="314"/>
      <c r="R16" s="23"/>
      <c r="S16" s="24"/>
      <c r="T16" s="25"/>
      <c r="U16" s="86"/>
      <c r="V16" s="28"/>
    </row>
    <row r="17" spans="1:22" s="82" customFormat="1" ht="28" customHeight="1">
      <c r="B17" s="75"/>
      <c r="C17" s="108" t="s">
        <v>35</v>
      </c>
      <c r="D17" s="50" t="s">
        <v>29</v>
      </c>
      <c r="E17" s="315">
        <v>30000</v>
      </c>
      <c r="F17" s="316"/>
      <c r="G17" s="317"/>
      <c r="H17" s="50" t="s">
        <v>30</v>
      </c>
      <c r="I17" s="26"/>
      <c r="J17" s="26"/>
      <c r="K17" s="26"/>
      <c r="L17" s="26"/>
      <c r="M17" s="32"/>
      <c r="N17" s="32"/>
      <c r="O17" s="208"/>
      <c r="P17" s="208"/>
      <c r="R17" s="112"/>
      <c r="S17" s="24"/>
      <c r="T17" s="25"/>
      <c r="U17" s="86"/>
      <c r="V17" s="28"/>
    </row>
    <row r="18" spans="1:22" s="82" customFormat="1" ht="28" customHeight="1">
      <c r="B18" s="75"/>
      <c r="C18" s="108" t="s">
        <v>36</v>
      </c>
      <c r="D18" s="50" t="s">
        <v>32</v>
      </c>
      <c r="E18" s="323">
        <v>80000</v>
      </c>
      <c r="F18" s="324"/>
      <c r="G18" s="325"/>
      <c r="H18" s="50" t="s">
        <v>30</v>
      </c>
      <c r="I18" s="26"/>
      <c r="J18" s="26"/>
      <c r="K18" s="26"/>
      <c r="L18" s="26"/>
      <c r="M18" s="32"/>
      <c r="N18" s="32"/>
      <c r="O18" s="208"/>
      <c r="P18" s="208"/>
    </row>
    <row r="19" spans="1:22" s="82" customFormat="1" ht="28" customHeight="1">
      <c r="B19" s="75"/>
      <c r="C19" s="104" t="s">
        <v>37</v>
      </c>
      <c r="D19" s="26"/>
      <c r="E19" s="323">
        <v>1800</v>
      </c>
      <c r="F19" s="324"/>
      <c r="G19" s="325"/>
      <c r="H19" s="50" t="s">
        <v>38</v>
      </c>
      <c r="I19" s="50" t="s">
        <v>39</v>
      </c>
      <c r="J19" s="190" t="s">
        <v>40</v>
      </c>
      <c r="K19" s="29">
        <f>ROUNDDOWN($E$19*$E$21,0)</f>
        <v>289800</v>
      </c>
      <c r="L19" s="190" t="s">
        <v>19</v>
      </c>
      <c r="M19" s="30"/>
      <c r="P19" s="31"/>
      <c r="R19" s="113"/>
      <c r="S19" s="24"/>
      <c r="T19" s="25"/>
      <c r="U19" s="86"/>
      <c r="V19" s="28"/>
    </row>
    <row r="20" spans="1:22" s="82" customFormat="1" ht="28" customHeight="1" thickBot="1">
      <c r="A20" s="87" t="s">
        <v>41</v>
      </c>
      <c r="B20" s="75"/>
      <c r="C20" s="104" t="s">
        <v>42</v>
      </c>
      <c r="D20" s="26"/>
      <c r="E20" s="318">
        <v>969000</v>
      </c>
      <c r="F20" s="319"/>
      <c r="G20" s="320"/>
      <c r="H20" s="50" t="s">
        <v>19</v>
      </c>
      <c r="I20" s="50"/>
      <c r="J20" s="26"/>
      <c r="K20" s="26"/>
      <c r="L20" s="26"/>
      <c r="N20" s="32"/>
      <c r="O20" s="32"/>
      <c r="P20" s="32"/>
      <c r="R20" s="210"/>
      <c r="S20" s="210"/>
      <c r="T20" s="210"/>
      <c r="U20" s="210"/>
      <c r="V20" s="210"/>
    </row>
    <row r="21" spans="1:22" s="82" customFormat="1" ht="28" customHeight="1" thickBot="1">
      <c r="A21" s="87"/>
      <c r="B21" s="75"/>
      <c r="C21" s="104" t="s">
        <v>156</v>
      </c>
      <c r="D21" s="32"/>
      <c r="E21" s="368">
        <v>161</v>
      </c>
      <c r="F21" s="369"/>
      <c r="G21" s="370"/>
      <c r="H21" s="190" t="s">
        <v>43</v>
      </c>
      <c r="I21" s="32"/>
      <c r="J21" s="32"/>
      <c r="K21" s="32"/>
      <c r="L21" s="32"/>
      <c r="M21" s="32"/>
      <c r="N21" s="32"/>
      <c r="O21" s="32"/>
      <c r="P21" s="32"/>
      <c r="R21" s="312"/>
      <c r="S21" s="313"/>
      <c r="T21" s="313"/>
      <c r="U21" s="313"/>
      <c r="V21" s="313"/>
    </row>
    <row r="22" spans="1:22" s="82" customFormat="1" ht="28" hidden="1" customHeight="1" thickBot="1">
      <c r="A22" s="87"/>
      <c r="B22" s="75"/>
      <c r="C22" s="109" t="s">
        <v>44</v>
      </c>
      <c r="D22" s="33"/>
      <c r="E22" s="265" t="s">
        <v>140</v>
      </c>
      <c r="F22" s="266"/>
      <c r="G22" s="271"/>
      <c r="H22" s="32" t="s">
        <v>137</v>
      </c>
      <c r="I22" s="32"/>
      <c r="J22" s="32"/>
      <c r="K22" s="32"/>
      <c r="L22" s="32"/>
      <c r="M22" s="32"/>
      <c r="N22" s="32"/>
      <c r="O22" s="32"/>
      <c r="P22" s="32"/>
      <c r="R22" s="312"/>
      <c r="S22" s="313"/>
      <c r="T22" s="313"/>
      <c r="U22" s="313"/>
      <c r="V22" s="313"/>
    </row>
    <row r="23" spans="1:22" s="82" customFormat="1" ht="28" hidden="1" customHeight="1" thickBot="1">
      <c r="A23" s="87"/>
      <c r="B23" s="32"/>
      <c r="C23" s="218" t="s">
        <v>149</v>
      </c>
      <c r="D23" s="219"/>
      <c r="E23" s="326"/>
      <c r="F23" s="327"/>
      <c r="G23" s="328"/>
      <c r="H23" s="50" t="s">
        <v>38</v>
      </c>
      <c r="I23" s="50" t="s">
        <v>39</v>
      </c>
      <c r="J23" s="190" t="s">
        <v>40</v>
      </c>
      <c r="K23" s="29">
        <f>ROUND($E$23*$E$21,0)</f>
        <v>0</v>
      </c>
      <c r="L23" s="190" t="s">
        <v>19</v>
      </c>
      <c r="M23" s="32"/>
      <c r="N23" s="32"/>
      <c r="O23" s="32"/>
      <c r="P23" s="32"/>
      <c r="R23" s="313"/>
      <c r="S23" s="313"/>
      <c r="T23" s="313"/>
      <c r="U23" s="313"/>
      <c r="V23" s="313"/>
    </row>
    <row r="24" spans="1:22" s="82" customFormat="1" ht="28" hidden="1" customHeight="1" thickBot="1">
      <c r="A24" s="87"/>
      <c r="B24" s="32"/>
      <c r="C24" s="82" t="s">
        <v>150</v>
      </c>
      <c r="D24" s="260"/>
      <c r="E24" s="32" t="s">
        <v>153</v>
      </c>
      <c r="F24" s="32" t="s">
        <v>154</v>
      </c>
      <c r="G24" s="32"/>
      <c r="H24" s="32"/>
      <c r="I24" s="262" t="str">
        <f>IF(D24="","",ROUNDDOWN(DATEDIF(D24, K28, "M") + DATEDIF(D24, K28, "MD") / 30+1,0))</f>
        <v/>
      </c>
      <c r="J24" s="32" t="s">
        <v>155</v>
      </c>
      <c r="K24" s="32"/>
      <c r="L24" s="32"/>
      <c r="M24" s="32"/>
      <c r="N24" s="32"/>
      <c r="O24" s="32"/>
      <c r="P24" s="32"/>
      <c r="R24" s="298"/>
      <c r="S24" s="298"/>
      <c r="T24" s="298"/>
      <c r="U24" s="298"/>
      <c r="V24" s="298"/>
    </row>
    <row r="25" spans="1:22" s="82" customFormat="1" ht="28" customHeight="1">
      <c r="B25" s="32"/>
      <c r="C25" s="60" t="s">
        <v>45</v>
      </c>
      <c r="D25" s="89"/>
      <c r="E25" s="89"/>
      <c r="F25" s="89"/>
      <c r="G25" s="89"/>
      <c r="H25" s="89"/>
      <c r="I25" s="78"/>
      <c r="J25" s="78"/>
      <c r="K25" s="90"/>
      <c r="L25" s="90"/>
      <c r="M25" s="90"/>
      <c r="N25" s="90"/>
      <c r="O25" s="90"/>
      <c r="P25" s="90"/>
      <c r="R25" s="298"/>
      <c r="S25" s="298"/>
      <c r="T25" s="298"/>
      <c r="U25" s="298"/>
      <c r="V25" s="298"/>
    </row>
    <row r="26" spans="1:22" s="82" customFormat="1" ht="28" customHeight="1">
      <c r="C26" s="193" t="s">
        <v>46</v>
      </c>
      <c r="D26" s="89"/>
      <c r="K26" s="197"/>
      <c r="L26" s="198"/>
      <c r="M26" s="91"/>
      <c r="N26" s="91"/>
      <c r="O26" s="91"/>
      <c r="P26" s="91"/>
      <c r="R26" s="298"/>
      <c r="S26" s="298"/>
      <c r="T26" s="298"/>
      <c r="U26" s="298"/>
      <c r="V26" s="298"/>
    </row>
    <row r="27" spans="1:22" s="82" customFormat="1" ht="28" customHeight="1" thickBot="1">
      <c r="C27" s="61" t="s">
        <v>47</v>
      </c>
      <c r="D27" s="62" t="s">
        <v>48</v>
      </c>
      <c r="E27" s="62" t="s">
        <v>49</v>
      </c>
      <c r="F27" s="299" t="s">
        <v>50</v>
      </c>
      <c r="G27" s="299"/>
      <c r="H27" s="299"/>
      <c r="I27" s="63" t="s">
        <v>51</v>
      </c>
      <c r="J27" s="63" t="s">
        <v>52</v>
      </c>
      <c r="K27" s="63" t="s">
        <v>53</v>
      </c>
      <c r="L27" s="188" t="s">
        <v>54</v>
      </c>
      <c r="M27" s="65" t="s">
        <v>55</v>
      </c>
      <c r="N27" s="92"/>
      <c r="O27" s="92"/>
      <c r="P27" s="92"/>
      <c r="R27" s="298"/>
      <c r="S27" s="298"/>
      <c r="T27" s="298"/>
      <c r="U27" s="298"/>
      <c r="V27" s="298"/>
    </row>
    <row r="28" spans="1:22" s="82" customFormat="1" ht="28" customHeight="1">
      <c r="A28" s="87" t="s">
        <v>56</v>
      </c>
      <c r="C28" s="110" t="s">
        <v>57</v>
      </c>
      <c r="D28" s="34" t="s">
        <v>58</v>
      </c>
      <c r="E28" s="34" t="s">
        <v>59</v>
      </c>
      <c r="F28" s="300">
        <v>27181</v>
      </c>
      <c r="G28" s="301"/>
      <c r="H28" s="302"/>
      <c r="I28" s="274">
        <f t="shared" ref="I28:I34" si="0">IF(F28="","",DATEDIF(F28,$D$2,"y"))</f>
        <v>52</v>
      </c>
      <c r="J28" s="273">
        <v>46006</v>
      </c>
      <c r="K28" s="93">
        <f>EDATE(J28,24)-1</f>
        <v>46735</v>
      </c>
      <c r="L28" s="187">
        <f>IF(ISTEXT(D28),(ROUND((DATEDIF(J28, K28+1, "M") )+ (K28-(EDATE(J28, (DATEDIF(J28, K28+1, "M")))-1))/30, 2)),"")</f>
        <v>24</v>
      </c>
      <c r="M28" s="111"/>
      <c r="N28" s="92"/>
      <c r="O28" s="92"/>
      <c r="P28" s="92"/>
      <c r="R28" s="298"/>
      <c r="S28" s="298"/>
      <c r="T28" s="298"/>
      <c r="U28" s="298"/>
      <c r="V28" s="298"/>
    </row>
    <row r="29" spans="1:22" s="82" customFormat="1" ht="28" customHeight="1">
      <c r="C29" s="35" t="s">
        <v>138</v>
      </c>
      <c r="D29" s="36" t="s">
        <v>60</v>
      </c>
      <c r="E29" s="36" t="s">
        <v>59</v>
      </c>
      <c r="F29" s="303">
        <v>28270</v>
      </c>
      <c r="G29" s="304"/>
      <c r="H29" s="305"/>
      <c r="I29" s="66">
        <f t="shared" si="0"/>
        <v>49</v>
      </c>
      <c r="J29" s="273">
        <v>46073</v>
      </c>
      <c r="K29" s="93">
        <f>$K$28</f>
        <v>46735</v>
      </c>
      <c r="L29" s="187">
        <f>IF(ISTEXT(D29),(ROUND((DATEDIF(J29, K29+1, "M") )+ (K29-(EDATE(J29, (DATEDIF(J29, K29+1, "M")))-1))/30, 2)),"")</f>
        <v>21.83</v>
      </c>
      <c r="M29" s="111"/>
      <c r="N29" s="92"/>
      <c r="O29" s="92"/>
      <c r="P29" s="92"/>
      <c r="R29" s="298"/>
      <c r="S29" s="298"/>
      <c r="T29" s="298"/>
      <c r="U29" s="298"/>
      <c r="V29" s="298"/>
    </row>
    <row r="30" spans="1:22" s="82" customFormat="1" ht="28" customHeight="1">
      <c r="C30" s="37" t="s">
        <v>61</v>
      </c>
      <c r="D30" s="36" t="s">
        <v>62</v>
      </c>
      <c r="E30" s="36" t="s">
        <v>59</v>
      </c>
      <c r="F30" s="303">
        <v>44561</v>
      </c>
      <c r="G30" s="304"/>
      <c r="H30" s="305"/>
      <c r="I30" s="66">
        <f t="shared" si="0"/>
        <v>4</v>
      </c>
      <c r="J30" s="273">
        <v>46073</v>
      </c>
      <c r="K30" s="93">
        <f t="shared" ref="K30:K34" si="1">$K$28</f>
        <v>46735</v>
      </c>
      <c r="L30" s="187">
        <f t="shared" ref="L30:L39" si="2">IF(ISTEXT(D30),(ROUND((DATEDIF(J30, K30+1, "M") )+ (K30-(EDATE(J30, (DATEDIF(J30, K30+1, "M")))-1))/30, 2)),"")</f>
        <v>21.83</v>
      </c>
      <c r="M30" s="38" t="s">
        <v>63</v>
      </c>
      <c r="N30" s="92"/>
      <c r="O30" s="92"/>
      <c r="P30" s="92"/>
      <c r="R30" s="298"/>
      <c r="S30" s="298"/>
      <c r="T30" s="298"/>
      <c r="U30" s="298"/>
      <c r="V30" s="298"/>
    </row>
    <row r="31" spans="1:22" s="82" customFormat="1" ht="28" customHeight="1">
      <c r="C31" s="37" t="s">
        <v>64</v>
      </c>
      <c r="D31" s="36" t="s">
        <v>65</v>
      </c>
      <c r="E31" s="36" t="s">
        <v>59</v>
      </c>
      <c r="F31" s="306">
        <v>42049</v>
      </c>
      <c r="G31" s="307"/>
      <c r="H31" s="308"/>
      <c r="I31" s="66">
        <f t="shared" si="0"/>
        <v>11</v>
      </c>
      <c r="J31" s="273">
        <v>46073</v>
      </c>
      <c r="K31" s="93">
        <f t="shared" si="1"/>
        <v>46735</v>
      </c>
      <c r="L31" s="187">
        <f t="shared" si="2"/>
        <v>21.83</v>
      </c>
      <c r="M31" s="38" t="s">
        <v>66</v>
      </c>
      <c r="N31" s="92"/>
      <c r="O31" s="92"/>
      <c r="P31" s="92"/>
      <c r="R31" s="298"/>
      <c r="S31" s="298"/>
      <c r="T31" s="298"/>
      <c r="U31" s="298"/>
      <c r="V31" s="298"/>
    </row>
    <row r="32" spans="1:22" s="82" customFormat="1" ht="28" customHeight="1">
      <c r="A32" s="94"/>
      <c r="B32" s="95"/>
      <c r="C32" s="37" t="s">
        <v>67</v>
      </c>
      <c r="D32" s="36" t="s">
        <v>68</v>
      </c>
      <c r="E32" s="36" t="s">
        <v>59</v>
      </c>
      <c r="F32" s="306">
        <v>42049</v>
      </c>
      <c r="G32" s="307"/>
      <c r="H32" s="308"/>
      <c r="I32" s="66">
        <f t="shared" si="0"/>
        <v>11</v>
      </c>
      <c r="J32" s="273">
        <v>46073</v>
      </c>
      <c r="K32" s="93">
        <f t="shared" si="1"/>
        <v>46735</v>
      </c>
      <c r="L32" s="187">
        <f t="shared" si="2"/>
        <v>21.83</v>
      </c>
      <c r="M32" s="38" t="s">
        <v>69</v>
      </c>
      <c r="N32" s="92"/>
      <c r="O32" s="92"/>
      <c r="P32" s="92"/>
      <c r="R32" s="298"/>
      <c r="S32" s="298"/>
      <c r="T32" s="298"/>
      <c r="U32" s="298"/>
      <c r="V32" s="298"/>
    </row>
    <row r="33" spans="1:25" s="82" customFormat="1" ht="28" customHeight="1">
      <c r="A33" s="87" t="s">
        <v>70</v>
      </c>
      <c r="C33" s="37" t="s">
        <v>71</v>
      </c>
      <c r="D33" s="36" t="s">
        <v>72</v>
      </c>
      <c r="E33" s="36" t="s">
        <v>59</v>
      </c>
      <c r="F33" s="306">
        <v>40283</v>
      </c>
      <c r="G33" s="307"/>
      <c r="H33" s="308"/>
      <c r="I33" s="66">
        <f t="shared" si="0"/>
        <v>16</v>
      </c>
      <c r="J33" s="273">
        <v>46073</v>
      </c>
      <c r="K33" s="93">
        <f t="shared" si="1"/>
        <v>46735</v>
      </c>
      <c r="L33" s="187">
        <f t="shared" si="2"/>
        <v>21.83</v>
      </c>
      <c r="M33" s="38" t="s">
        <v>122</v>
      </c>
      <c r="N33" s="92"/>
      <c r="O33" s="92"/>
      <c r="P33" s="92"/>
      <c r="R33" s="298"/>
      <c r="S33" s="298"/>
      <c r="T33" s="298"/>
      <c r="U33" s="298"/>
      <c r="V33" s="298"/>
    </row>
    <row r="34" spans="1:25" s="43" customFormat="1" ht="28" customHeight="1" thickBot="1">
      <c r="A34" s="82" t="s">
        <v>74</v>
      </c>
      <c r="B34" s="82"/>
      <c r="C34" s="39" t="s">
        <v>75</v>
      </c>
      <c r="D34" s="40" t="s">
        <v>76</v>
      </c>
      <c r="E34" s="40" t="s">
        <v>59</v>
      </c>
      <c r="F34" s="309">
        <v>43164</v>
      </c>
      <c r="G34" s="310"/>
      <c r="H34" s="311"/>
      <c r="I34" s="68">
        <f t="shared" si="0"/>
        <v>8</v>
      </c>
      <c r="J34" s="273">
        <v>46073</v>
      </c>
      <c r="K34" s="93">
        <f t="shared" si="1"/>
        <v>46735</v>
      </c>
      <c r="L34" s="187">
        <f t="shared" si="2"/>
        <v>21.83</v>
      </c>
      <c r="M34" s="38" t="s">
        <v>73</v>
      </c>
      <c r="N34" s="92"/>
      <c r="O34" s="92"/>
      <c r="P34" s="92"/>
      <c r="R34" s="298"/>
      <c r="S34" s="298"/>
      <c r="T34" s="298"/>
      <c r="U34" s="298"/>
      <c r="V34" s="298"/>
    </row>
    <row r="35" spans="1:25" s="43" customFormat="1" ht="28" customHeight="1">
      <c r="A35" s="82"/>
      <c r="B35" s="82"/>
      <c r="C35" s="96"/>
      <c r="D35" s="182"/>
      <c r="E35" s="289"/>
      <c r="F35" s="290"/>
      <c r="G35" s="290"/>
      <c r="H35" s="290"/>
      <c r="I35" s="291"/>
      <c r="J35" s="183"/>
      <c r="K35" s="183"/>
      <c r="L35" s="187" t="str">
        <f t="shared" si="2"/>
        <v/>
      </c>
      <c r="M35" s="41"/>
      <c r="N35" s="92"/>
      <c r="O35" s="92"/>
      <c r="P35" s="92"/>
      <c r="R35" s="211"/>
      <c r="S35" s="211"/>
      <c r="T35" s="211"/>
      <c r="U35" s="211"/>
      <c r="V35" s="211"/>
    </row>
    <row r="36" spans="1:25" s="98" customFormat="1" ht="28" customHeight="1">
      <c r="A36" s="82"/>
      <c r="B36" s="95"/>
      <c r="C36" s="97"/>
      <c r="D36" s="42"/>
      <c r="E36" s="292" t="str">
        <f>IF(F36="","",DATEDIF(F36,#REF!,"y"))</f>
        <v/>
      </c>
      <c r="F36" s="293"/>
      <c r="G36" s="293"/>
      <c r="H36" s="293"/>
      <c r="I36" s="294"/>
      <c r="J36" s="184"/>
      <c r="K36" s="185"/>
      <c r="L36" s="187" t="str">
        <f t="shared" si="2"/>
        <v/>
      </c>
      <c r="M36" s="41"/>
      <c r="N36" s="92"/>
      <c r="O36" s="92"/>
      <c r="P36" s="92"/>
      <c r="Q36" s="82"/>
      <c r="R36" s="212"/>
      <c r="S36" s="212"/>
      <c r="T36" s="212"/>
      <c r="U36" s="212"/>
      <c r="V36" s="212"/>
    </row>
    <row r="37" spans="1:25" s="43" customFormat="1" ht="28" customHeight="1">
      <c r="A37" s="82"/>
      <c r="B37" s="95"/>
      <c r="C37" s="97"/>
      <c r="D37" s="42"/>
      <c r="E37" s="295"/>
      <c r="F37" s="296"/>
      <c r="G37" s="296"/>
      <c r="H37" s="296"/>
      <c r="I37" s="297"/>
      <c r="J37" s="183"/>
      <c r="K37" s="183"/>
      <c r="L37" s="187" t="str">
        <f t="shared" si="2"/>
        <v/>
      </c>
      <c r="M37" s="41"/>
      <c r="N37" s="92"/>
      <c r="O37" s="92"/>
      <c r="P37" s="92"/>
      <c r="R37" s="213"/>
      <c r="S37" s="213"/>
      <c r="T37" s="213"/>
      <c r="U37" s="213"/>
      <c r="V37" s="214"/>
    </row>
    <row r="38" spans="1:25" s="43" customFormat="1" ht="28" customHeight="1">
      <c r="A38" s="82"/>
      <c r="B38" s="82"/>
      <c r="C38" s="97"/>
      <c r="D38" s="42"/>
      <c r="E38" s="295"/>
      <c r="F38" s="296"/>
      <c r="G38" s="296"/>
      <c r="H38" s="296"/>
      <c r="I38" s="297"/>
      <c r="J38" s="183"/>
      <c r="K38" s="183"/>
      <c r="L38" s="187" t="str">
        <f t="shared" si="2"/>
        <v/>
      </c>
      <c r="M38" s="41"/>
      <c r="N38" s="92"/>
      <c r="O38" s="92"/>
      <c r="P38" s="92"/>
      <c r="R38" s="213"/>
      <c r="S38" s="213"/>
      <c r="T38" s="213"/>
      <c r="U38" s="213"/>
      <c r="V38" s="213"/>
    </row>
    <row r="39" spans="1:25" s="43" customFormat="1" ht="28" customHeight="1">
      <c r="A39" s="82"/>
      <c r="B39" s="82"/>
      <c r="C39" s="97"/>
      <c r="D39" s="42"/>
      <c r="E39" s="295"/>
      <c r="F39" s="296"/>
      <c r="G39" s="296"/>
      <c r="H39" s="296"/>
      <c r="I39" s="297"/>
      <c r="J39" s="183"/>
      <c r="K39" s="183"/>
      <c r="L39" s="187" t="str">
        <f t="shared" si="2"/>
        <v/>
      </c>
      <c r="M39" s="41"/>
      <c r="N39" s="92"/>
      <c r="O39" s="92"/>
      <c r="P39" s="92"/>
      <c r="R39" s="213"/>
      <c r="S39" s="213"/>
      <c r="T39" s="213"/>
      <c r="U39" s="213"/>
      <c r="V39" s="213"/>
    </row>
    <row r="40" spans="1:25" ht="31.5" customHeight="1">
      <c r="A40" s="99"/>
      <c r="B40" s="95"/>
      <c r="D40" s="82"/>
      <c r="E40" s="82"/>
      <c r="F40" s="70" t="s">
        <v>77</v>
      </c>
      <c r="G40" s="43"/>
      <c r="H40" s="43"/>
      <c r="I40" s="43"/>
      <c r="J40" s="238">
        <f>IF(AND(J29="",J30=""),"",MIN(J29,J30,J31,J32,J33,J34,J35,J36,J37,J38,J39))</f>
        <v>46073</v>
      </c>
      <c r="K40" s="238">
        <f>IF(AND(K29="",K30=""),"",MAX(K29,K30,K31,K32,K33,K34,K35,K36,K37,K38,K39))</f>
        <v>46735</v>
      </c>
      <c r="L40" s="237">
        <f>IF(J40="","",ROUND((DATEDIF(J40, K40+1, "M") )+ (K40-(EDATE(J40, (DATEDIF(J40, K40+1, "M")))-1))/30, 2))</f>
        <v>21.83</v>
      </c>
      <c r="N40" s="43"/>
      <c r="O40" s="43"/>
      <c r="P40" s="43"/>
      <c r="R40" s="214"/>
      <c r="S40" s="214"/>
      <c r="T40" s="214"/>
      <c r="U40" s="214"/>
      <c r="V40" s="214"/>
    </row>
    <row r="41" spans="1:25" ht="28" customHeight="1">
      <c r="A41" s="100" t="s">
        <v>78</v>
      </c>
      <c r="B41" s="82"/>
      <c r="D41" s="101"/>
      <c r="E41" s="82"/>
      <c r="M41" s="32"/>
      <c r="N41" s="32"/>
      <c r="O41" s="32"/>
      <c r="P41" s="98"/>
      <c r="R41" s="215"/>
      <c r="S41" s="216"/>
      <c r="T41" s="215"/>
      <c r="U41" s="217"/>
      <c r="V41" s="214"/>
    </row>
    <row r="42" spans="1:25" ht="14.15" hidden="1" customHeight="1">
      <c r="A42" s="102"/>
      <c r="B42" s="8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R42" s="214"/>
      <c r="S42" s="214"/>
      <c r="T42" s="214"/>
      <c r="U42" s="214"/>
      <c r="V42" s="214"/>
    </row>
    <row r="43" spans="1:25" hidden="1">
      <c r="B43" s="8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25" ht="19.5" hidden="1">
      <c r="B44" s="102"/>
      <c r="C44" s="43"/>
      <c r="D44" s="43"/>
      <c r="E44" s="43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</row>
    <row r="45" spans="1:25" ht="24.5" hidden="1">
      <c r="B45" s="102"/>
      <c r="C45" s="165" t="s">
        <v>79</v>
      </c>
      <c r="D45" s="166"/>
      <c r="E45" s="166"/>
      <c r="F45" s="166"/>
      <c r="G45" s="166"/>
      <c r="H45" s="167"/>
      <c r="I45" s="168" t="s">
        <v>80</v>
      </c>
      <c r="J45" s="169"/>
      <c r="K45" s="170"/>
      <c r="L45" s="170"/>
      <c r="M45" s="170"/>
      <c r="N45" s="171"/>
      <c r="O45" s="172"/>
      <c r="P45" s="72"/>
      <c r="Q45" s="191"/>
      <c r="R45" s="191"/>
      <c r="S45" s="191"/>
      <c r="T45" s="191"/>
      <c r="U45" s="191"/>
      <c r="V45" s="191"/>
      <c r="W45" s="191"/>
      <c r="X45" s="191"/>
      <c r="Y45" s="191"/>
    </row>
    <row r="46" spans="1:25" ht="22" hidden="1">
      <c r="B46" s="103"/>
      <c r="C46" s="173" t="s">
        <v>47</v>
      </c>
      <c r="D46" s="174" t="s">
        <v>48</v>
      </c>
      <c r="E46" s="286" t="s">
        <v>50</v>
      </c>
      <c r="F46" s="287"/>
      <c r="G46" s="288"/>
      <c r="H46" s="64" t="s">
        <v>51</v>
      </c>
      <c r="I46" s="280" t="s">
        <v>81</v>
      </c>
      <c r="J46" s="281"/>
      <c r="K46" s="175"/>
      <c r="L46" s="280" t="s">
        <v>82</v>
      </c>
      <c r="M46" s="285"/>
      <c r="N46" s="171"/>
      <c r="O46" s="176"/>
      <c r="P46" s="72"/>
      <c r="Q46" s="191"/>
      <c r="R46" s="191"/>
      <c r="S46" s="191"/>
      <c r="T46" s="191"/>
      <c r="U46" s="191"/>
      <c r="V46" s="191"/>
      <c r="W46" s="191"/>
      <c r="X46" s="191"/>
      <c r="Y46" s="191"/>
    </row>
    <row r="47" spans="1:25" ht="22" hidden="1">
      <c r="B47" s="103"/>
      <c r="C47" s="174" t="str">
        <f t="shared" ref="C47:D51" si="3">IF(C30="","",C30)</f>
        <v>子（1人目）</v>
      </c>
      <c r="D47" s="174" t="str">
        <f t="shared" si="3"/>
        <v>国際　□太</v>
      </c>
      <c r="E47" s="282">
        <f>IF(F30="","",F30)</f>
        <v>44561</v>
      </c>
      <c r="F47" s="283"/>
      <c r="G47" s="284"/>
      <c r="H47" s="177">
        <f>IF(I30="","",I30)</f>
        <v>4</v>
      </c>
      <c r="I47" s="280">
        <f>IF(F30="","",DATE(YEAR(F30)+3,MONTH(F30),DAY(F30)))</f>
        <v>45657</v>
      </c>
      <c r="J47" s="281"/>
      <c r="K47" s="175"/>
      <c r="L47" s="280">
        <f>IF(F30="","",DATE(YEAR(F30)+18,MONTH(F30),DAY(F30)))</f>
        <v>51135</v>
      </c>
      <c r="M47" s="281"/>
      <c r="N47" s="171"/>
      <c r="O47" s="176"/>
      <c r="P47" s="191"/>
      <c r="Q47" s="191"/>
      <c r="R47" s="191"/>
      <c r="S47" s="191"/>
      <c r="T47" s="191"/>
      <c r="U47" s="191"/>
      <c r="V47" s="191"/>
      <c r="W47" s="191"/>
      <c r="X47" s="191"/>
      <c r="Y47" s="191"/>
    </row>
    <row r="48" spans="1:25" ht="22" hidden="1">
      <c r="C48" s="174" t="str">
        <f t="shared" si="3"/>
        <v>子（2人目）</v>
      </c>
      <c r="D48" s="174" t="str">
        <f t="shared" si="3"/>
        <v>国際　◇子</v>
      </c>
      <c r="E48" s="282">
        <f>IF(F31="","",F31)</f>
        <v>42049</v>
      </c>
      <c r="F48" s="283"/>
      <c r="G48" s="284"/>
      <c r="H48" s="177">
        <f>IF(I31="","",I31)</f>
        <v>11</v>
      </c>
      <c r="I48" s="280">
        <f>IF(F31="","",DATE(YEAR(F31)+3,MONTH(F31),DAY(F31)))</f>
        <v>43145</v>
      </c>
      <c r="J48" s="281"/>
      <c r="K48" s="175"/>
      <c r="L48" s="280">
        <f>IF(F31="","",DATE(YEAR(F31)+18,MONTH(F31),DAY(F31)))</f>
        <v>48624</v>
      </c>
      <c r="M48" s="281"/>
      <c r="N48" s="171"/>
      <c r="O48" s="176"/>
      <c r="P48" s="191"/>
      <c r="Q48" s="191"/>
      <c r="R48" s="191"/>
      <c r="S48" s="191"/>
      <c r="T48" s="191"/>
      <c r="U48" s="191"/>
      <c r="V48" s="191"/>
      <c r="W48" s="191"/>
      <c r="X48" s="191"/>
      <c r="Y48" s="191"/>
    </row>
    <row r="49" spans="3:25" ht="22" hidden="1">
      <c r="C49" s="174" t="str">
        <f t="shared" si="3"/>
        <v>子（3人目）</v>
      </c>
      <c r="D49" s="174" t="str">
        <f t="shared" si="3"/>
        <v>国際　＊花</v>
      </c>
      <c r="E49" s="282">
        <f>IF(F32="","",F32)</f>
        <v>42049</v>
      </c>
      <c r="F49" s="283"/>
      <c r="G49" s="284"/>
      <c r="H49" s="177">
        <f>IF(I32="","",I32)</f>
        <v>11</v>
      </c>
      <c r="I49" s="280">
        <f>IF(F32="","",DATE(YEAR(F32)+3,MONTH(F32),DAY(F32)))</f>
        <v>43145</v>
      </c>
      <c r="J49" s="281"/>
      <c r="K49" s="175"/>
      <c r="L49" s="280">
        <f>IF(F32="","",DATE(YEAR(F32)+18,MONTH(F32),DAY(F32)))</f>
        <v>48624</v>
      </c>
      <c r="M49" s="281"/>
      <c r="N49" s="171"/>
      <c r="O49" s="176"/>
      <c r="P49" s="191"/>
      <c r="Q49" s="191"/>
      <c r="R49" s="191"/>
      <c r="S49" s="191"/>
      <c r="T49" s="191"/>
      <c r="U49" s="191"/>
      <c r="V49" s="191"/>
      <c r="W49" s="191"/>
      <c r="X49" s="191"/>
      <c r="Y49" s="191"/>
    </row>
    <row r="50" spans="3:25" ht="22" hidden="1">
      <c r="C50" s="174" t="str">
        <f t="shared" si="3"/>
        <v>子（4人目）</v>
      </c>
      <c r="D50" s="174" t="str">
        <f t="shared" si="3"/>
        <v>国際　×郎</v>
      </c>
      <c r="E50" s="282">
        <f>IF(F33="","",F33)</f>
        <v>40283</v>
      </c>
      <c r="F50" s="283"/>
      <c r="G50" s="284"/>
      <c r="H50" s="177">
        <f>IF(I33="","",I33)</f>
        <v>16</v>
      </c>
      <c r="I50" s="280">
        <f>IF(F33="","",DATE(YEAR(F33)+3,MONTH(F33),DAY(F33)))</f>
        <v>41379</v>
      </c>
      <c r="J50" s="281"/>
      <c r="K50" s="175"/>
      <c r="L50" s="280">
        <f>IF(F33="","",DATE(YEAR(F33)+18,MONTH(F33),DAY(F33)))</f>
        <v>46858</v>
      </c>
      <c r="M50" s="281"/>
      <c r="N50" s="171"/>
      <c r="O50" s="176"/>
      <c r="P50" s="191"/>
      <c r="Q50" s="191"/>
      <c r="R50" s="191"/>
      <c r="S50" s="191"/>
      <c r="T50" s="191"/>
      <c r="U50" s="191"/>
      <c r="V50" s="191"/>
      <c r="W50" s="191"/>
      <c r="X50" s="191"/>
      <c r="Y50" s="191"/>
    </row>
    <row r="51" spans="3:25" ht="22" hidden="1">
      <c r="C51" s="173" t="str">
        <f t="shared" si="3"/>
        <v>子（5人目）</v>
      </c>
      <c r="D51" s="174" t="str">
        <f t="shared" si="3"/>
        <v>国際　そら</v>
      </c>
      <c r="E51" s="279">
        <f>IF(F34="","",F34)</f>
        <v>43164</v>
      </c>
      <c r="F51" s="279"/>
      <c r="G51" s="279"/>
      <c r="H51" s="177">
        <f>IF(I34="","",I34)</f>
        <v>8</v>
      </c>
      <c r="I51" s="280">
        <f>IF(F34="","",DATE(YEAR(F34)+3,MONTH(F34),DAY(F34)))</f>
        <v>44260</v>
      </c>
      <c r="J51" s="281"/>
      <c r="K51" s="175"/>
      <c r="L51" s="280">
        <f>IF(F34="","",DATE(YEAR(F34)+18,MONTH(F34),DAY(F34)))</f>
        <v>49739</v>
      </c>
      <c r="M51" s="281"/>
      <c r="N51" s="171"/>
      <c r="O51" s="176"/>
      <c r="P51" s="191"/>
      <c r="Q51" s="191"/>
      <c r="R51" s="191"/>
      <c r="S51" s="191"/>
      <c r="T51" s="191"/>
      <c r="U51" s="191"/>
      <c r="V51" s="191"/>
      <c r="W51" s="191"/>
      <c r="X51" s="191"/>
      <c r="Y51" s="191"/>
    </row>
    <row r="52" spans="3:25"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</row>
    <row r="53" spans="3:25"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</row>
    <row r="59" spans="3:25" ht="19.5"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</row>
  </sheetData>
  <sheetProtection algorithmName="SHA-512" hashValue="E9VYj8AT/qPKOAYfc/ynN9bWjOnblQn6RooD4TI3xhWDwl0dd3ZJAQsAq0xEKjHQNkwGIpwISElbILIvInYUFw==" saltValue="tR3t3+Qcuz4rQyENdNmNFw==" spinCount="100000" sheet="1" objects="1" scenarios="1"/>
  <mergeCells count="52">
    <mergeCell ref="E12:G12"/>
    <mergeCell ref="D3:J3"/>
    <mergeCell ref="D4:H4"/>
    <mergeCell ref="R7:T7"/>
    <mergeCell ref="E8:G8"/>
    <mergeCell ref="E9:G9"/>
    <mergeCell ref="D5:O5"/>
    <mergeCell ref="R21:V23"/>
    <mergeCell ref="O13:P13"/>
    <mergeCell ref="E14:G14"/>
    <mergeCell ref="O14:P14"/>
    <mergeCell ref="E15:G15"/>
    <mergeCell ref="R15:T15"/>
    <mergeCell ref="O16:P16"/>
    <mergeCell ref="E17:G17"/>
    <mergeCell ref="E18:G18"/>
    <mergeCell ref="E19:G19"/>
    <mergeCell ref="E20:G20"/>
    <mergeCell ref="E21:G21"/>
    <mergeCell ref="E23:G23"/>
    <mergeCell ref="R24:V34"/>
    <mergeCell ref="F27:H27"/>
    <mergeCell ref="F28:H28"/>
    <mergeCell ref="F29:H29"/>
    <mergeCell ref="F30:H30"/>
    <mergeCell ref="F31:H31"/>
    <mergeCell ref="F32:H32"/>
    <mergeCell ref="F33:H33"/>
    <mergeCell ref="F34:H34"/>
    <mergeCell ref="E35:I35"/>
    <mergeCell ref="E36:I36"/>
    <mergeCell ref="E37:I37"/>
    <mergeCell ref="E38:I38"/>
    <mergeCell ref="E39:I39"/>
    <mergeCell ref="L46:M46"/>
    <mergeCell ref="E47:G47"/>
    <mergeCell ref="I47:J47"/>
    <mergeCell ref="L47:M47"/>
    <mergeCell ref="E48:G48"/>
    <mergeCell ref="I48:J48"/>
    <mergeCell ref="L48:M48"/>
    <mergeCell ref="E46:G46"/>
    <mergeCell ref="I46:J46"/>
    <mergeCell ref="E51:G51"/>
    <mergeCell ref="I51:J51"/>
    <mergeCell ref="L51:M51"/>
    <mergeCell ref="E49:G49"/>
    <mergeCell ref="I49:J49"/>
    <mergeCell ref="L49:M49"/>
    <mergeCell ref="E50:G50"/>
    <mergeCell ref="I50:J50"/>
    <mergeCell ref="L50:M50"/>
  </mergeCells>
  <phoneticPr fontId="4"/>
  <dataValidations count="11">
    <dataValidation type="list" allowBlank="1" showInputMessage="1" showErrorMessage="1" sqref="C35:C41" xr:uid="{F0DF7AE8-0ECB-4208-8C58-C988B8DB0872}">
      <formula1>"子（１人目）,子（２人目）,子（３人目）,子（４人目）,子（５人目）"</formula1>
    </dataValidation>
    <dataValidation type="list" showInputMessage="1" showErrorMessage="1" sqref="M28:M29" xr:uid="{08A75F89-2B54-469D-A9D2-119903399B50}">
      <formula1>"　,○"</formula1>
    </dataValidation>
    <dataValidation type="list" showInputMessage="1" showErrorMessage="1" sqref="C30" xr:uid="{8C5073BE-CD31-4B43-B8CB-589C057C064B}">
      <formula1>"　,子（1人目）"</formula1>
    </dataValidation>
    <dataValidation type="list" showInputMessage="1" showErrorMessage="1" sqref="C29" xr:uid="{754AA84F-8E7F-454D-8C78-5593D2412DBC}">
      <formula1>"要選択,配偶者,配偶者帯同なし"</formula1>
    </dataValidation>
    <dataValidation type="list" showInputMessage="1" showErrorMessage="1" sqref="D22" xr:uid="{9C68407F-E1C7-4FB7-9F61-D77B34849B17}">
      <formula1>"有,無"</formula1>
    </dataValidation>
    <dataValidation type="list" allowBlank="1" showInputMessage="1" sqref="G22" xr:uid="{EC4B6102-10C6-4DC2-B73E-8EE33E125ADB}">
      <formula1>"3,6"</formula1>
    </dataValidation>
    <dataValidation type="list" showInputMessage="1" showErrorMessage="1" sqref="M30:M39" xr:uid="{68A9C38D-7208-46D3-A9C6-58D2010A526A}">
      <formula1>"　,①,②,③,④,⑤"</formula1>
    </dataValidation>
    <dataValidation type="list" showInputMessage="1" showErrorMessage="1" sqref="C34" xr:uid="{BE97B98A-7C7C-4C91-A807-0308A12EB166}">
      <formula1>"　,子（5人目）"</formula1>
    </dataValidation>
    <dataValidation type="list" showInputMessage="1" showErrorMessage="1" sqref="C33" xr:uid="{8647BACD-1DCA-462F-925E-30D70BAF6CB3}">
      <formula1>"　,子（4人目）"</formula1>
    </dataValidation>
    <dataValidation type="list" showInputMessage="1" showErrorMessage="1" sqref="C32" xr:uid="{EB6B29C8-302D-40C9-8F4C-4BFE2095C3F1}">
      <formula1>"　,子（3人目）"</formula1>
    </dataValidation>
    <dataValidation type="list" showInputMessage="1" showErrorMessage="1" sqref="C31" xr:uid="{7177B5A9-86C9-4004-9B47-3910A917E20C}">
      <formula1>"　,子（2人目）"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horizontalDpi="300" verticalDpi="300" r:id="rId1"/>
  <headerFooter>
    <oddHeader xml:space="preserve">&amp;L
</oddHeader>
  </headerFooter>
  <colBreaks count="1" manualBreakCount="1">
    <brk id="16" max="3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BEEB-D8DB-4432-A25F-0402026F14E8}">
  <sheetPr>
    <tabColor theme="9" tint="0.59999389629810485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58" t="s">
        <v>84</v>
      </c>
      <c r="C2" s="359"/>
      <c r="D2" s="2"/>
    </row>
    <row r="3" spans="1:4" s="7" customFormat="1" ht="28" customHeight="1">
      <c r="B3" s="358" t="s">
        <v>85</v>
      </c>
      <c r="C3" s="359"/>
      <c r="D3" s="2"/>
    </row>
    <row r="4" spans="1:4" s="6" customFormat="1" ht="28" customHeight="1">
      <c r="B4" s="360" t="e">
        <f>#REF!</f>
        <v>#REF!</v>
      </c>
      <c r="C4" s="361"/>
      <c r="D4" s="8" t="s">
        <v>139</v>
      </c>
    </row>
    <row r="5" spans="1:4" s="120" customFormat="1" ht="35" customHeight="1">
      <c r="A5" s="205"/>
      <c r="B5" s="206"/>
      <c r="C5" s="347" t="s">
        <v>142</v>
      </c>
      <c r="D5" s="348"/>
    </row>
    <row r="6" spans="1:4" s="120" customFormat="1" ht="20" customHeight="1">
      <c r="A6" s="205"/>
      <c r="B6" s="207"/>
      <c r="C6" s="349" t="e">
        <f>'第12回部分払（請求書）'!C6</f>
        <v>#REF!</v>
      </c>
      <c r="D6" s="350"/>
    </row>
    <row r="7" spans="1:4" s="120" customFormat="1" ht="20" customHeight="1">
      <c r="A7" s="205"/>
      <c r="B7" s="207"/>
      <c r="C7" s="342" t="e">
        <f>'第12回部分払（請求書）'!C7</f>
        <v>#REF!</v>
      </c>
      <c r="D7" s="343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2" t="e">
        <f>#REF!</f>
        <v>#REF!</v>
      </c>
      <c r="C10" s="362"/>
      <c r="D10" s="362"/>
    </row>
    <row r="11" spans="1:4" s="7" customFormat="1" ht="47" customHeight="1">
      <c r="B11" s="357" t="e">
        <f>#REF!</f>
        <v>#REF!</v>
      </c>
      <c r="C11" s="357"/>
      <c r="D11" s="357"/>
    </row>
    <row r="12" spans="1:4" s="7" customFormat="1" ht="28" customHeight="1">
      <c r="B12" s="363" t="s">
        <v>124</v>
      </c>
      <c r="C12" s="363"/>
      <c r="D12" s="363"/>
    </row>
    <row r="13" spans="1:4" s="7" customFormat="1" ht="28" customHeight="1">
      <c r="B13" s="9"/>
      <c r="C13" s="2"/>
      <c r="D13" s="2"/>
    </row>
    <row r="14" spans="1:4" s="7" customFormat="1" ht="28" customHeight="1">
      <c r="B14" s="357" t="s">
        <v>86</v>
      </c>
      <c r="C14" s="357"/>
      <c r="D14" s="357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4" t="e">
        <f>#REF!</f>
        <v>#REF!</v>
      </c>
      <c r="D20" s="334"/>
    </row>
    <row r="21" spans="1:4" s="7" customFormat="1" ht="28" customHeight="1">
      <c r="A21" s="16" t="s">
        <v>70</v>
      </c>
      <c r="B21" s="2"/>
      <c r="C21" s="334"/>
      <c r="D21" s="334"/>
    </row>
    <row r="22" spans="1:4" s="11" customFormat="1" ht="28" customHeight="1">
      <c r="A22" s="7" t="s">
        <v>74</v>
      </c>
      <c r="B22" s="2"/>
      <c r="C22" s="334"/>
      <c r="D22" s="334"/>
    </row>
    <row r="23" spans="1:4" s="11" customFormat="1" ht="28" customHeight="1">
      <c r="A23" s="7"/>
      <c r="B23" s="2"/>
      <c r="C23" s="334"/>
      <c r="D23" s="334"/>
    </row>
    <row r="24" spans="1:4" s="12" customFormat="1" ht="28" customHeight="1">
      <c r="A24" s="7"/>
      <c r="B24" s="2"/>
      <c r="C24" s="334"/>
      <c r="D24" s="334"/>
    </row>
    <row r="25" spans="1:4" s="11" customFormat="1" ht="28" customHeight="1">
      <c r="A25" s="7"/>
      <c r="B25" s="2"/>
      <c r="C25" s="2"/>
      <c r="D25" s="2"/>
    </row>
  </sheetData>
  <sheetProtection algorithmName="SHA-512" hashValue="3mZ7QqKVsMS07xBEt5D0hUyA7koYIt1Q9xQM1w24O4kNmR5Al4Bq3f/RxTjyiogbU+uJ7JcJu26ldnUHUYJ4xw==" saltValue="W3dNeeA2gYpMSz1Kvth4Ew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4F50-2E30-4741-9916-EAD65F6D920D}">
  <sheetPr>
    <tabColor theme="8" tint="-0.499984740745262"/>
    <pageSetUpPr fitToPage="1"/>
  </sheetPr>
  <dimension ref="A1:XCP34"/>
  <sheetViews>
    <sheetView showGridLines="0" topLeftCell="A10" zoomScale="85" zoomScaleNormal="85" zoomScaleSheetLayoutView="85" zoomScalePageLayoutView="25" workbookViewId="0">
      <selection activeCell="F16" sqref="F16"/>
    </sheetView>
  </sheetViews>
  <sheetFormatPr defaultColWidth="9.90625" defaultRowHeight="14"/>
  <cols>
    <col min="1" max="1" width="24.453125" style="119" customWidth="1"/>
    <col min="2" max="2" width="56.08984375" style="119" customWidth="1"/>
    <col min="3" max="3" width="20.453125" style="119" customWidth="1"/>
    <col min="4" max="16318" width="9.90625" style="117"/>
    <col min="16319" max="16384" width="9.90625" style="118"/>
  </cols>
  <sheetData>
    <row r="1" spans="1:4" ht="28" customHeight="1">
      <c r="A1" s="114"/>
      <c r="B1" s="115" t="s">
        <v>83</v>
      </c>
      <c r="C1" s="116">
        <f>'見積書（入力用・見積根拠） (変更契約)'!D2</f>
        <v>46310</v>
      </c>
    </row>
    <row r="2" spans="1:4" s="120" customFormat="1" ht="28" customHeight="1">
      <c r="A2" s="344" t="s">
        <v>84</v>
      </c>
      <c r="B2" s="341"/>
      <c r="C2" s="119"/>
    </row>
    <row r="3" spans="1:4" s="121" customFormat="1" ht="28" customHeight="1">
      <c r="A3" s="344" t="s">
        <v>85</v>
      </c>
      <c r="B3" s="341"/>
      <c r="C3" s="202"/>
      <c r="D3" s="203"/>
    </row>
    <row r="4" spans="1:4" s="120" customFormat="1" ht="28" customHeight="1">
      <c r="A4" s="345" t="str">
        <f>'見積書（入力用・見積根拠） (変更契約)'!D3</f>
        <v>国際　〇〇</v>
      </c>
      <c r="B4" s="346"/>
      <c r="C4" s="201" t="s">
        <v>139</v>
      </c>
      <c r="D4" s="204"/>
    </row>
    <row r="5" spans="1:4" s="120" customFormat="1" ht="35" customHeight="1">
      <c r="A5" s="209"/>
      <c r="B5" s="347" t="s">
        <v>142</v>
      </c>
      <c r="C5" s="348"/>
      <c r="D5" s="204"/>
    </row>
    <row r="6" spans="1:4" s="120" customFormat="1" ht="20" customHeight="1">
      <c r="A6" s="209"/>
      <c r="B6" s="349" t="s">
        <v>143</v>
      </c>
      <c r="C6" s="350"/>
      <c r="D6" s="204"/>
    </row>
    <row r="7" spans="1:4" s="120" customFormat="1" ht="20" customHeight="1">
      <c r="A7" s="209"/>
      <c r="B7" s="342" t="s">
        <v>141</v>
      </c>
      <c r="C7" s="343"/>
      <c r="D7" s="204"/>
    </row>
    <row r="8" spans="1:4" s="121" customFormat="1" ht="28" customHeight="1">
      <c r="A8" s="119"/>
      <c r="B8" s="119"/>
      <c r="C8" s="202"/>
      <c r="D8" s="203"/>
    </row>
    <row r="9" spans="1:4" s="121" customFormat="1" ht="28" customHeight="1">
      <c r="A9" s="119"/>
      <c r="B9" s="119"/>
      <c r="C9" s="119"/>
    </row>
    <row r="10" spans="1:4" s="121" customFormat="1" ht="28" customHeight="1">
      <c r="A10" s="335" t="str">
        <f>'見積書（入力用・見積根拠） (変更契約)'!D4</f>
        <v>25a●●●●●</v>
      </c>
      <c r="B10" s="335"/>
      <c r="C10" s="335"/>
    </row>
    <row r="11" spans="1:4" s="121" customFormat="1" ht="49" customHeight="1">
      <c r="A11" s="336" t="str">
        <f>'見積書（入力用・見積根拠） (変更契約)'!D5</f>
        <v>●●国●●アドバイザー</v>
      </c>
      <c r="B11" s="336"/>
      <c r="C11" s="336"/>
    </row>
    <row r="12" spans="1:4" s="121" customFormat="1" ht="28" customHeight="1">
      <c r="A12" s="337" t="s">
        <v>147</v>
      </c>
      <c r="B12" s="337"/>
      <c r="C12" s="337"/>
    </row>
    <row r="13" spans="1:4" s="121" customFormat="1" ht="28" customHeight="1">
      <c r="A13" s="122"/>
      <c r="B13" s="119"/>
      <c r="C13" s="119"/>
    </row>
    <row r="14" spans="1:4" s="121" customFormat="1" ht="28" customHeight="1">
      <c r="A14" s="123"/>
      <c r="B14" s="119"/>
      <c r="C14" s="119"/>
    </row>
    <row r="15" spans="1:4" s="121" customFormat="1" ht="28" customHeight="1">
      <c r="A15" s="338" t="s">
        <v>148</v>
      </c>
      <c r="B15" s="338"/>
      <c r="C15" s="338"/>
    </row>
    <row r="16" spans="1:4" s="121" customFormat="1" ht="28" customHeight="1">
      <c r="A16" s="123"/>
      <c r="B16" s="119"/>
      <c r="C16" s="119"/>
    </row>
    <row r="17" spans="1:3" s="121" customFormat="1" ht="28" customHeight="1">
      <c r="A17" s="122"/>
      <c r="B17" s="119"/>
      <c r="C17" s="119"/>
    </row>
    <row r="18" spans="1:3" s="121" customFormat="1" ht="28" customHeight="1">
      <c r="A18" s="339" t="s">
        <v>86</v>
      </c>
      <c r="B18" s="339"/>
      <c r="C18" s="339"/>
    </row>
    <row r="19" spans="1:3" s="121" customFormat="1" ht="28" customHeight="1">
      <c r="A19" s="122"/>
      <c r="B19" s="119"/>
      <c r="C19" s="119"/>
    </row>
    <row r="20" spans="1:3" s="121" customFormat="1" ht="28" customHeight="1">
      <c r="A20" s="124" t="s">
        <v>87</v>
      </c>
      <c r="B20" s="125">
        <f>'見積内訳書 (変更契約)'!F44</f>
        <v>46970990</v>
      </c>
      <c r="C20" s="119"/>
    </row>
    <row r="21" spans="1:3" s="121" customFormat="1" ht="28" customHeight="1">
      <c r="A21" s="340" t="s">
        <v>88</v>
      </c>
      <c r="B21" s="341"/>
      <c r="C21" s="119"/>
    </row>
    <row r="22" spans="1:3" s="121" customFormat="1" ht="28" customHeight="1">
      <c r="A22" s="114"/>
      <c r="B22" s="119"/>
      <c r="C22" s="119" t="s">
        <v>89</v>
      </c>
    </row>
    <row r="23" spans="1:3" s="121" customFormat="1" ht="28" customHeight="1">
      <c r="A23" s="114"/>
      <c r="B23" s="119"/>
      <c r="C23" s="119"/>
    </row>
    <row r="24" spans="1:3" s="121" customFormat="1" ht="28" customHeight="1">
      <c r="A24" s="126"/>
      <c r="B24" s="334" t="s">
        <v>90</v>
      </c>
      <c r="C24" s="334"/>
    </row>
    <row r="25" spans="1:3" s="121" customFormat="1" ht="28" customHeight="1">
      <c r="A25" s="126"/>
      <c r="B25" s="334"/>
      <c r="C25" s="334"/>
    </row>
    <row r="26" spans="1:3" s="127" customFormat="1" ht="28" customHeight="1">
      <c r="A26" s="126"/>
      <c r="B26" s="334"/>
      <c r="C26" s="334"/>
    </row>
    <row r="27" spans="1:3" s="127" customFormat="1" ht="28" customHeight="1">
      <c r="A27" s="126"/>
      <c r="B27" s="334"/>
      <c r="C27" s="334"/>
    </row>
    <row r="28" spans="1:3" s="128" customFormat="1" ht="28" customHeight="1">
      <c r="A28" s="126"/>
      <c r="B28" s="334"/>
      <c r="C28" s="334"/>
    </row>
    <row r="29" spans="1:3" s="127" customFormat="1" ht="28" customHeight="1">
      <c r="A29" s="126"/>
      <c r="B29" s="126"/>
      <c r="C29" s="119"/>
    </row>
    <row r="30" spans="1:3" s="127" customFormat="1" ht="28" customHeight="1">
      <c r="A30" s="126"/>
      <c r="B30" s="126"/>
      <c r="C30" s="119"/>
    </row>
    <row r="31" spans="1:3" s="127" customFormat="1" ht="28" customHeight="1">
      <c r="A31" s="126"/>
      <c r="B31" s="126"/>
      <c r="C31" s="119"/>
    </row>
    <row r="32" spans="1:3" ht="20.5" customHeight="1">
      <c r="A32" s="126"/>
      <c r="B32" s="126"/>
    </row>
    <row r="33" ht="28" customHeight="1"/>
    <row r="34" ht="14.15" customHeight="1"/>
  </sheetData>
  <sheetProtection algorithmName="SHA-512" hashValue="HbsJsoA0k9uUZ3R4m/SCDWSUr9M+PNcpslJc0GzztNb6nExuXXCb0Rkq9pUTL5dQ/OfKMSeiavd9Ey6lohyfoQ==" saltValue="u3+nEqY+tuk4foGR9UHTqw==" spinCount="100000" sheet="1" formatRows="0"/>
  <mergeCells count="13">
    <mergeCell ref="B7:C7"/>
    <mergeCell ref="A2:B2"/>
    <mergeCell ref="A3:B3"/>
    <mergeCell ref="A4:B4"/>
    <mergeCell ref="B5:C5"/>
    <mergeCell ref="B6:C6"/>
    <mergeCell ref="B24:C28"/>
    <mergeCell ref="A10:C10"/>
    <mergeCell ref="A11:C11"/>
    <mergeCell ref="A12:C12"/>
    <mergeCell ref="A15:C15"/>
    <mergeCell ref="A18:C18"/>
    <mergeCell ref="A21:B21"/>
  </mergeCells>
  <phoneticPr fontId="4"/>
  <dataValidations count="2">
    <dataValidation type="list" allowBlank="1" showInputMessage="1" showErrorMessage="1" sqref="A12:C12" xr:uid="{36AC6282-839F-442F-980C-CFCCE5010857}">
      <formula1>"に係る変更見積書の提出について,に係る最終変更見積書の提出について"</formula1>
    </dataValidation>
    <dataValidation type="list" allowBlank="1" showInputMessage="1" showErrorMessage="1" sqref="A15:C15" xr:uid="{6090A2A2-5D94-4C08-959C-13EDA1FC1CBC}">
      <formula1>"標記業務に係る変更見積書を下記の通り提出いたします。,標記業務にかかる最終変更見積書を以下の通り提出いたします。"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horizontalDpi="300" verticalDpi="300" r:id="rId1"/>
  <headerFooter>
    <oddHeader xml:space="preserve">&amp;L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02C3-B9AF-49F1-84E4-F0EEE4F7FD30}">
  <sheetPr>
    <tabColor theme="8" tint="-0.499984740745262"/>
    <pageSetUpPr fitToPage="1"/>
  </sheetPr>
  <dimension ref="A1:K49"/>
  <sheetViews>
    <sheetView showGridLines="0" topLeftCell="B8" zoomScale="55" zoomScaleNormal="55" zoomScaleSheetLayoutView="85" zoomScalePageLayoutView="25" workbookViewId="0">
      <selection activeCell="D34" sqref="D34"/>
    </sheetView>
  </sheetViews>
  <sheetFormatPr defaultColWidth="9.90625" defaultRowHeight="16" outlineLevelRow="1"/>
  <cols>
    <col min="1" max="1" width="58.453125" style="191" hidden="1" customWidth="1"/>
    <col min="2" max="2" width="7.6328125" style="191" customWidth="1"/>
    <col min="3" max="3" width="42.6328125" style="191" customWidth="1"/>
    <col min="4" max="4" width="24.6328125" style="191" customWidth="1"/>
    <col min="5" max="5" width="11.90625" style="191" customWidth="1"/>
    <col min="6" max="6" width="24.6328125" style="191" customWidth="1"/>
    <col min="7" max="7" width="7.6328125" style="191" customWidth="1"/>
    <col min="8" max="8" width="13.36328125" style="191" customWidth="1"/>
    <col min="9" max="9" width="13.1796875" style="228" customWidth="1"/>
    <col min="10" max="10" width="23.36328125" style="234" customWidth="1"/>
    <col min="11" max="11" width="7.6328125" style="191" customWidth="1"/>
    <col min="12" max="16384" width="9.90625" style="191"/>
  </cols>
  <sheetData>
    <row r="1" spans="1:11" ht="28" customHeight="1">
      <c r="A1" s="46" t="s">
        <v>0</v>
      </c>
      <c r="B1" s="178" t="str">
        <f>IF(B3="変更契約金額内訳書","別紙1","別紙")</f>
        <v>別紙</v>
      </c>
      <c r="C1" s="129"/>
      <c r="D1" s="129"/>
      <c r="E1" s="129"/>
      <c r="F1" s="129"/>
      <c r="G1" s="129"/>
      <c r="H1" s="178"/>
      <c r="I1" s="351"/>
      <c r="J1" s="351"/>
      <c r="K1" s="129"/>
    </row>
    <row r="2" spans="1:11" s="48" customFormat="1" ht="28" customHeight="1">
      <c r="A2" s="47" t="s">
        <v>2</v>
      </c>
      <c r="B2" s="131"/>
      <c r="C2" s="132"/>
      <c r="D2" s="132"/>
      <c r="E2" s="132"/>
      <c r="F2" s="132"/>
      <c r="G2" s="132"/>
      <c r="H2" s="132"/>
      <c r="I2" s="222"/>
      <c r="J2" s="133"/>
      <c r="K2" s="132"/>
    </row>
    <row r="3" spans="1:11" s="192" customFormat="1" ht="28" customHeight="1">
      <c r="B3" s="352" t="s">
        <v>159</v>
      </c>
      <c r="C3" s="352"/>
      <c r="D3" s="352"/>
      <c r="E3" s="352"/>
      <c r="F3" s="352"/>
      <c r="G3" s="352"/>
      <c r="H3" s="352"/>
      <c r="I3" s="352"/>
      <c r="J3" s="352"/>
    </row>
    <row r="4" spans="1:11" s="48" customFormat="1" ht="28" customHeight="1">
      <c r="B4" s="109" t="s">
        <v>91</v>
      </c>
      <c r="C4" s="132"/>
      <c r="D4" s="132"/>
      <c r="E4" s="132"/>
      <c r="F4" s="132"/>
      <c r="G4" s="132"/>
      <c r="H4" s="132"/>
      <c r="I4" s="220"/>
      <c r="J4" s="230"/>
      <c r="K4" s="132"/>
    </row>
    <row r="5" spans="1:11" s="192" customFormat="1" ht="73" customHeight="1">
      <c r="A5" s="47" t="s">
        <v>12</v>
      </c>
      <c r="B5" s="48"/>
      <c r="C5" s="353" t="str">
        <f>'見積書表紙 (変更契約)'!A11</f>
        <v>●●国●●アドバイザー</v>
      </c>
      <c r="D5" s="353"/>
      <c r="E5" s="353"/>
      <c r="F5" s="353"/>
      <c r="G5" s="353"/>
      <c r="H5" s="353"/>
      <c r="I5" s="353"/>
      <c r="J5" s="353"/>
    </row>
    <row r="6" spans="1:11" s="48" customFormat="1" ht="28" customHeight="1">
      <c r="B6" s="131"/>
      <c r="C6" s="132"/>
      <c r="D6" s="264" t="s">
        <v>144</v>
      </c>
      <c r="E6" s="132"/>
      <c r="F6" s="264" t="s">
        <v>145</v>
      </c>
      <c r="G6" s="132"/>
      <c r="H6" s="132"/>
      <c r="I6" s="220"/>
      <c r="J6" s="230" t="s">
        <v>146</v>
      </c>
      <c r="K6" s="132"/>
    </row>
    <row r="7" spans="1:11" s="192" customFormat="1" ht="28" customHeight="1">
      <c r="B7" s="109" t="s">
        <v>92</v>
      </c>
      <c r="C7" s="129"/>
      <c r="D7" s="371"/>
      <c r="E7" s="135" t="s">
        <v>93</v>
      </c>
      <c r="F7" s="134">
        <f>F12+F16</f>
        <v>28583000</v>
      </c>
      <c r="G7" s="135" t="s">
        <v>93</v>
      </c>
      <c r="H7" s="136"/>
      <c r="I7" s="129"/>
      <c r="J7" s="231">
        <f>F7-D7</f>
        <v>28583000</v>
      </c>
      <c r="K7" s="135" t="s">
        <v>93</v>
      </c>
    </row>
    <row r="8" spans="1:11" s="57" customFormat="1" ht="28" customHeight="1">
      <c r="B8" s="137"/>
      <c r="C8" s="129" t="s">
        <v>94</v>
      </c>
      <c r="D8" s="277">
        <f>'見積書（入力用・見積根拠） (変更契約)'!D6</f>
        <v>3</v>
      </c>
      <c r="E8" s="138" t="s">
        <v>15</v>
      </c>
      <c r="F8" s="129"/>
      <c r="G8" s="138"/>
      <c r="H8" s="139"/>
      <c r="I8" s="223"/>
      <c r="J8" s="232"/>
      <c r="K8" s="138"/>
    </row>
    <row r="9" spans="1:11" s="192" customFormat="1" ht="28" customHeight="1">
      <c r="B9" s="129"/>
      <c r="C9" s="129" t="s">
        <v>95</v>
      </c>
      <c r="D9" s="372"/>
      <c r="E9" s="138" t="s">
        <v>96</v>
      </c>
      <c r="F9" s="140">
        <f>'見積書（入力用・見積根拠） (変更契約)'!L28</f>
        <v>24</v>
      </c>
      <c r="G9" s="138" t="s">
        <v>96</v>
      </c>
      <c r="H9" s="141"/>
      <c r="I9" s="161"/>
      <c r="J9" s="278">
        <f>F9-D9</f>
        <v>24</v>
      </c>
      <c r="K9" s="138" t="s">
        <v>96</v>
      </c>
    </row>
    <row r="10" spans="1:11" s="192" customFormat="1" ht="28" customHeight="1">
      <c r="B10" s="129"/>
      <c r="C10" s="129" t="s">
        <v>97</v>
      </c>
      <c r="D10" s="129"/>
      <c r="E10" s="142"/>
      <c r="F10" s="135"/>
      <c r="G10" s="142"/>
      <c r="H10" s="135"/>
      <c r="I10" s="129"/>
      <c r="J10" s="130"/>
      <c r="K10" s="142"/>
    </row>
    <row r="11" spans="1:11" s="192" customFormat="1" ht="28" customHeight="1">
      <c r="B11" s="129"/>
      <c r="C11" s="109" t="s">
        <v>98</v>
      </c>
      <c r="D11" s="109"/>
      <c r="E11" s="131"/>
      <c r="F11" s="129"/>
      <c r="G11" s="131"/>
      <c r="H11" s="140"/>
      <c r="I11" s="224"/>
      <c r="J11" s="233"/>
      <c r="K11" s="131"/>
    </row>
    <row r="12" spans="1:11" s="192" customFormat="1" ht="28" customHeight="1">
      <c r="A12" s="59" t="s">
        <v>24</v>
      </c>
      <c r="B12" s="135"/>
      <c r="C12" s="144"/>
      <c r="D12" s="371"/>
      <c r="E12" s="129" t="s">
        <v>93</v>
      </c>
      <c r="F12" s="145">
        <f>F13*H13</f>
        <v>26400000</v>
      </c>
      <c r="G12" s="129" t="s">
        <v>93</v>
      </c>
      <c r="H12" s="129"/>
      <c r="I12" s="129"/>
      <c r="J12" s="231">
        <f>F12-D12</f>
        <v>26400000</v>
      </c>
      <c r="K12" s="129" t="s">
        <v>93</v>
      </c>
    </row>
    <row r="13" spans="1:11" s="192" customFormat="1" ht="28" customHeight="1">
      <c r="A13" s="59"/>
      <c r="B13" s="129"/>
      <c r="C13" s="146" t="s">
        <v>99</v>
      </c>
      <c r="D13" s="146"/>
      <c r="E13" s="131"/>
      <c r="F13" s="147">
        <f>'見積書（入力用・見積根拠） (変更契約)'!E8</f>
        <v>1100000</v>
      </c>
      <c r="G13" s="131" t="s">
        <v>100</v>
      </c>
      <c r="H13" s="140">
        <f>'見積書（入力用・見積根拠） (変更契約)'!L28</f>
        <v>24</v>
      </c>
      <c r="I13" s="224" t="s">
        <v>96</v>
      </c>
      <c r="J13" s="233"/>
      <c r="K13" s="131"/>
    </row>
    <row r="14" spans="1:11" s="192" customFormat="1" ht="28" customHeight="1">
      <c r="A14" s="59"/>
      <c r="B14" s="129"/>
      <c r="C14" s="146"/>
      <c r="D14" s="146"/>
      <c r="E14" s="131"/>
      <c r="F14" s="147"/>
      <c r="G14" s="131"/>
      <c r="H14" s="140"/>
      <c r="I14" s="224"/>
      <c r="J14" s="233"/>
      <c r="K14" s="131"/>
    </row>
    <row r="15" spans="1:11" s="192" customFormat="1" ht="28" customHeight="1">
      <c r="B15" s="129"/>
      <c r="C15" s="148" t="s">
        <v>101</v>
      </c>
      <c r="D15" s="148"/>
      <c r="E15" s="131"/>
      <c r="F15" s="130"/>
      <c r="G15" s="131"/>
      <c r="H15" s="140"/>
      <c r="I15" s="224"/>
      <c r="J15" s="233"/>
      <c r="K15" s="131"/>
    </row>
    <row r="16" spans="1:11" s="192" customFormat="1" ht="28" customHeight="1">
      <c r="B16" s="129"/>
      <c r="C16" s="144"/>
      <c r="D16" s="371"/>
      <c r="E16" s="129" t="s">
        <v>93</v>
      </c>
      <c r="F16" s="145">
        <f>F17*H17</f>
        <v>2183000</v>
      </c>
      <c r="G16" s="129" t="s">
        <v>93</v>
      </c>
      <c r="H16" s="129"/>
      <c r="I16" s="129"/>
      <c r="J16" s="231">
        <f>F16-D16</f>
        <v>2183000</v>
      </c>
      <c r="K16" s="129" t="s">
        <v>93</v>
      </c>
    </row>
    <row r="17" spans="1:11" s="192" customFormat="1" ht="28" customHeight="1">
      <c r="B17" s="129"/>
      <c r="C17" s="146" t="s">
        <v>99</v>
      </c>
      <c r="D17" s="146"/>
      <c r="E17" s="131"/>
      <c r="F17" s="147">
        <f>IF('見積書（入力用・見積根拠） (変更契約)'!E9="",0,'見積書（入力用・見積根拠） (変更契約)'!E9-'見積書（入力用・見積根拠） (変更契約)'!E8)</f>
        <v>100000</v>
      </c>
      <c r="G17" s="131" t="s">
        <v>100</v>
      </c>
      <c r="H17" s="140">
        <f>IF('見積書（入力用・見積根拠） (変更契約)'!L40="",0,'見積書（入力用・見積根拠） (変更契約)'!L40)</f>
        <v>21.83</v>
      </c>
      <c r="I17" s="224" t="s">
        <v>96</v>
      </c>
      <c r="J17" s="233"/>
      <c r="K17" s="131"/>
    </row>
    <row r="18" spans="1:11" s="192" customFormat="1" ht="28" customHeight="1">
      <c r="B18" s="129"/>
      <c r="C18" s="129"/>
      <c r="D18" s="129"/>
      <c r="E18" s="135"/>
      <c r="F18" s="129"/>
      <c r="G18" s="135"/>
      <c r="H18" s="143"/>
      <c r="I18" s="143"/>
      <c r="J18" s="233"/>
      <c r="K18" s="135"/>
    </row>
    <row r="19" spans="1:11" s="192" customFormat="1" ht="28" customHeight="1">
      <c r="B19" s="109" t="s">
        <v>102</v>
      </c>
      <c r="C19" s="129"/>
      <c r="D19" s="221">
        <f>D20+D22+D26+D28+D34</f>
        <v>0</v>
      </c>
      <c r="E19" s="135" t="s">
        <v>93</v>
      </c>
      <c r="F19" s="149">
        <f>SUM(F20,F22,F26,F28,F34)</f>
        <v>18387990</v>
      </c>
      <c r="G19" s="135" t="s">
        <v>93</v>
      </c>
      <c r="H19" s="129"/>
      <c r="I19" s="129"/>
      <c r="J19" s="231">
        <f>F19-D19</f>
        <v>18387990</v>
      </c>
      <c r="K19" s="135" t="s">
        <v>93</v>
      </c>
    </row>
    <row r="20" spans="1:11" s="192" customFormat="1" ht="28" customHeight="1">
      <c r="A20" s="59" t="s">
        <v>41</v>
      </c>
      <c r="B20" s="129"/>
      <c r="C20" s="129" t="s">
        <v>103</v>
      </c>
      <c r="D20" s="371"/>
      <c r="E20" s="135" t="s">
        <v>93</v>
      </c>
      <c r="F20" s="150">
        <f>F21*H21</f>
        <v>6783000</v>
      </c>
      <c r="G20" s="135" t="s">
        <v>93</v>
      </c>
      <c r="H20" s="129"/>
      <c r="I20" s="129"/>
      <c r="J20" s="231">
        <f>F20-D20</f>
        <v>6783000</v>
      </c>
      <c r="K20" s="135" t="s">
        <v>93</v>
      </c>
    </row>
    <row r="21" spans="1:11" s="192" customFormat="1" ht="28" customHeight="1">
      <c r="A21" s="59"/>
      <c r="B21" s="129"/>
      <c r="C21" s="146" t="s">
        <v>99</v>
      </c>
      <c r="D21" s="146"/>
      <c r="E21" s="131"/>
      <c r="F21" s="147">
        <f>'見積書（入力用・見積根拠） (変更契約)'!E20</f>
        <v>969000</v>
      </c>
      <c r="G21" s="131" t="s">
        <v>100</v>
      </c>
      <c r="H21" s="199">
        <f>COUNTA('見積書（入力用・見積根拠） (変更契約)'!D28:D34)</f>
        <v>7</v>
      </c>
      <c r="I21" s="224" t="s">
        <v>104</v>
      </c>
      <c r="J21" s="133"/>
      <c r="K21" s="131"/>
    </row>
    <row r="22" spans="1:11" s="192" customFormat="1" ht="28" customHeight="1">
      <c r="A22" s="59"/>
      <c r="B22" s="129"/>
      <c r="C22" s="129" t="s">
        <v>105</v>
      </c>
      <c r="D22" s="371"/>
      <c r="E22" s="135" t="s">
        <v>93</v>
      </c>
      <c r="F22" s="152">
        <f>'見積書（入力用・見積根拠） (変更契約)'!U7</f>
        <v>0</v>
      </c>
      <c r="G22" s="135" t="s">
        <v>93</v>
      </c>
      <c r="H22" s="151"/>
      <c r="I22" s="224"/>
      <c r="J22" s="231">
        <f>F22-D22</f>
        <v>0</v>
      </c>
      <c r="K22" s="135" t="s">
        <v>93</v>
      </c>
    </row>
    <row r="23" spans="1:11" s="192" customFormat="1" ht="28" hidden="1" customHeight="1" outlineLevel="1">
      <c r="A23" s="59"/>
      <c r="B23" s="129"/>
      <c r="C23" s="153">
        <f>'見積書（入力用・見積根拠） (変更契約)'!R4</f>
        <v>0</v>
      </c>
      <c r="D23" s="275"/>
      <c r="E23" s="131" t="s">
        <v>100</v>
      </c>
      <c r="F23" s="152">
        <f>'見積書（入力用・見積根拠） (変更契約)'!S4</f>
        <v>0</v>
      </c>
      <c r="G23" s="131" t="s">
        <v>100</v>
      </c>
      <c r="H23" s="151">
        <f>'見積書（入力用・見積根拠） (変更契約)'!T4</f>
        <v>0</v>
      </c>
      <c r="I23" s="225" t="s">
        <v>104</v>
      </c>
      <c r="J23" s="133"/>
      <c r="K23" s="131" t="s">
        <v>100</v>
      </c>
    </row>
    <row r="24" spans="1:11" s="192" customFormat="1" ht="28" hidden="1" customHeight="1" outlineLevel="1">
      <c r="A24" s="59"/>
      <c r="B24" s="129"/>
      <c r="C24" s="153">
        <f>'見積書（入力用・見積根拠） (変更契約)'!R5</f>
        <v>0</v>
      </c>
      <c r="D24" s="275"/>
      <c r="E24" s="131" t="s">
        <v>100</v>
      </c>
      <c r="F24" s="152">
        <f>'見積書（入力用・見積根拠） (変更契約)'!S5</f>
        <v>0</v>
      </c>
      <c r="G24" s="131" t="s">
        <v>100</v>
      </c>
      <c r="H24" s="151">
        <f>'見積書（入力用・見積根拠） (変更契約)'!T5</f>
        <v>0</v>
      </c>
      <c r="I24" s="225" t="s">
        <v>104</v>
      </c>
      <c r="J24" s="133"/>
      <c r="K24" s="131" t="s">
        <v>100</v>
      </c>
    </row>
    <row r="25" spans="1:11" s="192" customFormat="1" ht="28" hidden="1" customHeight="1" outlineLevel="1">
      <c r="A25" s="59"/>
      <c r="B25" s="129"/>
      <c r="C25" s="153">
        <f>'見積書（入力用・見積根拠） (変更契約)'!R6</f>
        <v>0</v>
      </c>
      <c r="D25" s="275"/>
      <c r="E25" s="131" t="s">
        <v>100</v>
      </c>
      <c r="F25" s="152">
        <f>'見積書（入力用・見積根拠） (変更契約)'!S6</f>
        <v>0</v>
      </c>
      <c r="G25" s="131" t="s">
        <v>100</v>
      </c>
      <c r="H25" s="151">
        <f>'見積書（入力用・見積根拠） (変更契約)'!T6</f>
        <v>0</v>
      </c>
      <c r="I25" s="225" t="s">
        <v>104</v>
      </c>
      <c r="J25" s="133"/>
      <c r="K25" s="131" t="s">
        <v>100</v>
      </c>
    </row>
    <row r="26" spans="1:11" s="192" customFormat="1" ht="28" customHeight="1" collapsed="1">
      <c r="B26" s="129"/>
      <c r="C26" s="129" t="s">
        <v>106</v>
      </c>
      <c r="D26" s="371"/>
      <c r="E26" s="135" t="s">
        <v>93</v>
      </c>
      <c r="F26" s="152">
        <f>F27*H27</f>
        <v>6955200</v>
      </c>
      <c r="G26" s="135" t="s">
        <v>93</v>
      </c>
      <c r="H26" s="151"/>
      <c r="I26" s="129"/>
      <c r="J26" s="231">
        <f>F26-D26</f>
        <v>6955200</v>
      </c>
      <c r="K26" s="135" t="s">
        <v>93</v>
      </c>
    </row>
    <row r="27" spans="1:11" s="192" customFormat="1" ht="28" customHeight="1">
      <c r="B27" s="129"/>
      <c r="C27" s="146" t="s">
        <v>99</v>
      </c>
      <c r="D27" s="146"/>
      <c r="E27" s="131"/>
      <c r="F27" s="147">
        <f>'見積書（入力用・見積根拠） (変更契約)'!K19</f>
        <v>289800</v>
      </c>
      <c r="G27" s="131" t="s">
        <v>100</v>
      </c>
      <c r="H27" s="200">
        <f>'見積書（入力用・見積根拠） (変更契約)'!L28</f>
        <v>24</v>
      </c>
      <c r="I27" s="224" t="s">
        <v>107</v>
      </c>
      <c r="J27" s="133"/>
      <c r="K27" s="131"/>
    </row>
    <row r="28" spans="1:11" s="192" customFormat="1" ht="28" customHeight="1">
      <c r="B28" s="129"/>
      <c r="C28" s="129" t="s">
        <v>108</v>
      </c>
      <c r="D28" s="371"/>
      <c r="E28" s="135" t="s">
        <v>93</v>
      </c>
      <c r="F28" s="150">
        <f>F29*H29+F30*H30+F31*H31+F32*H32+F33*H33</f>
        <v>4649790</v>
      </c>
      <c r="G28" s="135" t="s">
        <v>93</v>
      </c>
      <c r="H28" s="154"/>
      <c r="I28" s="129"/>
      <c r="J28" s="231">
        <f>F28-D28</f>
        <v>4649790</v>
      </c>
      <c r="K28" s="135" t="s">
        <v>93</v>
      </c>
    </row>
    <row r="29" spans="1:11" s="192" customFormat="1" ht="28" customHeight="1">
      <c r="A29" s="59" t="s">
        <v>56</v>
      </c>
      <c r="B29" s="129"/>
      <c r="C29" s="146" t="s">
        <v>109</v>
      </c>
      <c r="D29" s="146"/>
      <c r="E29" s="131"/>
      <c r="F29" s="147">
        <f>'見積書（入力用・見積根拠） (変更契約)'!E12</f>
        <v>43000</v>
      </c>
      <c r="G29" s="131" t="s">
        <v>100</v>
      </c>
      <c r="H29" s="140">
        <f>SUMIF('見積書（入力用・見積根拠） (変更契約)'!$M$30:$M$39,"①",'見積書（入力用・見積根拠） (変更契約)'!$L$30:$L$39)</f>
        <v>21.83</v>
      </c>
      <c r="I29" s="224" t="s">
        <v>107</v>
      </c>
      <c r="J29" s="133"/>
      <c r="K29" s="131"/>
    </row>
    <row r="30" spans="1:11" s="192" customFormat="1" ht="28" customHeight="1">
      <c r="B30" s="129"/>
      <c r="C30" s="146" t="s">
        <v>110</v>
      </c>
      <c r="D30" s="146"/>
      <c r="E30" s="131"/>
      <c r="F30" s="147">
        <f>'見積書（入力用・見積根拠） (変更契約)'!E14</f>
        <v>10000</v>
      </c>
      <c r="G30" s="131" t="s">
        <v>100</v>
      </c>
      <c r="H30" s="140">
        <f>SUMIF('見積書（入力用・見積根拠） (変更契約)'!$M$30:$M$39,"②",'見積書（入力用・見積根拠） (変更契約)'!$L$30:$L$39)</f>
        <v>21.83</v>
      </c>
      <c r="I30" s="224" t="s">
        <v>107</v>
      </c>
      <c r="J30" s="133"/>
      <c r="K30" s="131"/>
    </row>
    <row r="31" spans="1:11" s="192" customFormat="1" ht="28" customHeight="1">
      <c r="B31" s="129"/>
      <c r="C31" s="146" t="s">
        <v>111</v>
      </c>
      <c r="D31" s="146"/>
      <c r="E31" s="131"/>
      <c r="F31" s="147">
        <f>'見積書（入力用・見積根拠） (変更契約)'!E15</f>
        <v>50000</v>
      </c>
      <c r="G31" s="131" t="s">
        <v>100</v>
      </c>
      <c r="H31" s="140">
        <f>SUMIF('見積書（入力用・見積根拠） (変更契約)'!$M$30:$M$39,"③",'見積書（入力用・見積根拠） (変更契約)'!$L$30:$L$39)</f>
        <v>21.83</v>
      </c>
      <c r="I31" s="224" t="s">
        <v>107</v>
      </c>
      <c r="J31" s="133"/>
      <c r="K31" s="131"/>
    </row>
    <row r="32" spans="1:11" s="192" customFormat="1" ht="28" customHeight="1">
      <c r="B32" s="129"/>
      <c r="C32" s="146" t="s">
        <v>112</v>
      </c>
      <c r="D32" s="146"/>
      <c r="E32" s="131"/>
      <c r="F32" s="147">
        <f>'見積書（入力用・見積根拠） (変更契約)'!E17</f>
        <v>30000</v>
      </c>
      <c r="G32" s="131" t="s">
        <v>100</v>
      </c>
      <c r="H32" s="140">
        <f>SUMIF('見積書（入力用・見積根拠） (変更契約)'!$M$30:$M$39,"④",'見積書（入力用・見積根拠） (変更契約)'!$L$30:$L$39)</f>
        <v>21.83</v>
      </c>
      <c r="I32" s="224" t="s">
        <v>107</v>
      </c>
      <c r="J32" s="133"/>
      <c r="K32" s="131"/>
    </row>
    <row r="33" spans="1:11" s="192" customFormat="1" ht="28" customHeight="1">
      <c r="A33" s="67"/>
      <c r="B33" s="129" t="s">
        <v>113</v>
      </c>
      <c r="C33" s="146" t="s">
        <v>114</v>
      </c>
      <c r="D33" s="146"/>
      <c r="E33" s="131"/>
      <c r="F33" s="147">
        <f>'見積書（入力用・見積根拠） (変更契約)'!E18</f>
        <v>80000</v>
      </c>
      <c r="G33" s="131" t="s">
        <v>100</v>
      </c>
      <c r="H33" s="140">
        <f>SUMIF('見積書（入力用・見積根拠） (変更契約)'!$M$30:$M$39,"⑤",'見積書（入力用・見積根拠） (変更契約)'!$L$30:$L$39)</f>
        <v>21.83</v>
      </c>
      <c r="I33" s="224" t="s">
        <v>107</v>
      </c>
      <c r="J33" s="133"/>
      <c r="K33" s="131"/>
    </row>
    <row r="34" spans="1:11" s="192" customFormat="1" ht="28" customHeight="1">
      <c r="A34" s="59" t="s">
        <v>70</v>
      </c>
      <c r="B34" s="129"/>
      <c r="C34" s="135" t="s">
        <v>115</v>
      </c>
      <c r="D34" s="371"/>
      <c r="E34" s="135" t="s">
        <v>93</v>
      </c>
      <c r="F34" s="147">
        <f>'見積書（入力用・見積根拠） (変更契約)'!U15</f>
        <v>0</v>
      </c>
      <c r="G34" s="135" t="s">
        <v>93</v>
      </c>
      <c r="H34" s="154"/>
      <c r="I34" s="129"/>
      <c r="J34" s="231">
        <f>F34-D34</f>
        <v>0</v>
      </c>
      <c r="K34" s="135" t="s">
        <v>93</v>
      </c>
    </row>
    <row r="35" spans="1:11" s="192" customFormat="1" ht="28" hidden="1" customHeight="1" outlineLevel="1">
      <c r="A35" s="59"/>
      <c r="B35" s="129"/>
      <c r="C35" s="155">
        <f>'見積書（入力用・見積根拠） (変更契約)'!R12</f>
        <v>0</v>
      </c>
      <c r="D35" s="155"/>
      <c r="E35" s="131" t="s">
        <v>100</v>
      </c>
      <c r="F35" s="147">
        <f>'見積書（入力用・見積根拠） (変更契約)'!S12</f>
        <v>0</v>
      </c>
      <c r="G35" s="131" t="s">
        <v>100</v>
      </c>
      <c r="H35" s="129">
        <f>'見積書（入力用・見積根拠） (変更契約)'!T12</f>
        <v>0</v>
      </c>
      <c r="I35" s="156"/>
      <c r="J35" s="130"/>
      <c r="K35" s="131" t="s">
        <v>100</v>
      </c>
    </row>
    <row r="36" spans="1:11" s="192" customFormat="1" ht="28" hidden="1" customHeight="1" outlineLevel="1">
      <c r="A36" s="59"/>
      <c r="B36" s="129"/>
      <c r="C36" s="155">
        <f>'見積書（入力用・見積根拠） (変更契約)'!R13</f>
        <v>0</v>
      </c>
      <c r="D36" s="155"/>
      <c r="E36" s="131" t="s">
        <v>100</v>
      </c>
      <c r="F36" s="147">
        <f>'見積書（入力用・見積根拠） (変更契約)'!S13</f>
        <v>0</v>
      </c>
      <c r="G36" s="131" t="s">
        <v>100</v>
      </c>
      <c r="H36" s="129">
        <f>'見積書（入力用・見積根拠） (変更契約)'!T13</f>
        <v>0</v>
      </c>
      <c r="I36" s="156"/>
      <c r="J36" s="130"/>
      <c r="K36" s="131" t="s">
        <v>100</v>
      </c>
    </row>
    <row r="37" spans="1:11" s="192" customFormat="1" ht="28" hidden="1" customHeight="1" outlineLevel="1">
      <c r="A37" s="59"/>
      <c r="B37" s="129"/>
      <c r="C37" s="155">
        <f>'見積書（入力用・見積根拠） (変更契約)'!R14</f>
        <v>0</v>
      </c>
      <c r="D37" s="155"/>
      <c r="E37" s="131" t="s">
        <v>100</v>
      </c>
      <c r="F37" s="147">
        <f>'見積書（入力用・見積根拠） (変更契約)'!S14</f>
        <v>0</v>
      </c>
      <c r="G37" s="131" t="s">
        <v>100</v>
      </c>
      <c r="H37" s="129">
        <f>'見積書（入力用・見積根拠） (変更契約)'!T14</f>
        <v>0</v>
      </c>
      <c r="I37" s="156"/>
      <c r="J37" s="130"/>
      <c r="K37" s="131" t="s">
        <v>100</v>
      </c>
    </row>
    <row r="38" spans="1:11" s="194" customFormat="1" ht="28" customHeight="1" collapsed="1">
      <c r="A38" s="192" t="s">
        <v>74</v>
      </c>
      <c r="B38" s="129"/>
      <c r="C38" s="157"/>
      <c r="D38" s="157"/>
      <c r="E38" s="157"/>
      <c r="F38" s="158"/>
      <c r="G38" s="157"/>
      <c r="H38" s="154"/>
      <c r="I38" s="129"/>
      <c r="J38" s="130"/>
      <c r="K38" s="157"/>
    </row>
    <row r="39" spans="1:11" s="194" customFormat="1" ht="28" customHeight="1">
      <c r="A39" s="192"/>
      <c r="B39" s="109" t="s">
        <v>116</v>
      </c>
      <c r="C39" s="129"/>
      <c r="D39" s="235">
        <f>D7+D19</f>
        <v>0</v>
      </c>
      <c r="E39" s="135" t="s">
        <v>93</v>
      </c>
      <c r="F39" s="159">
        <f>F19+F7</f>
        <v>46970990</v>
      </c>
      <c r="G39" s="135" t="s">
        <v>93</v>
      </c>
      <c r="H39" s="154"/>
      <c r="I39" s="129"/>
      <c r="J39" s="236">
        <f>F39-D39</f>
        <v>46970990</v>
      </c>
      <c r="K39" s="135" t="s">
        <v>93</v>
      </c>
    </row>
    <row r="40" spans="1:11" s="195" customFormat="1" ht="28" customHeight="1">
      <c r="A40" s="192"/>
      <c r="B40" s="129"/>
      <c r="C40" s="129"/>
      <c r="D40" s="129"/>
      <c r="E40" s="129"/>
      <c r="F40" s="129"/>
      <c r="G40" s="129"/>
      <c r="H40" s="129"/>
      <c r="I40" s="129"/>
      <c r="J40" s="130"/>
      <c r="K40" s="129"/>
    </row>
    <row r="41" spans="1:11" s="195" customFormat="1" ht="28" hidden="1" customHeight="1" outlineLevel="1">
      <c r="A41" s="192"/>
      <c r="B41" s="129"/>
      <c r="C41" s="129" t="s">
        <v>151</v>
      </c>
      <c r="D41" s="270" t="e">
        <f>#REF!</f>
        <v>#REF!</v>
      </c>
      <c r="E41" s="129"/>
      <c r="F41" s="263">
        <f>IF(H42="",0,F42*H42)</f>
        <v>0</v>
      </c>
      <c r="G41" s="229" t="s">
        <v>93</v>
      </c>
      <c r="H41" s="151"/>
      <c r="I41" s="129"/>
      <c r="J41" s="236" t="e">
        <f>F41-D41</f>
        <v>#REF!</v>
      </c>
      <c r="K41" s="135" t="s">
        <v>93</v>
      </c>
    </row>
    <row r="42" spans="1:11" s="195" customFormat="1" ht="28" hidden="1" customHeight="1" outlineLevel="1">
      <c r="A42" s="192"/>
      <c r="B42" s="129"/>
      <c r="C42" s="261" t="s">
        <v>152</v>
      </c>
      <c r="D42" s="14"/>
      <c r="E42" s="129"/>
      <c r="F42" s="147">
        <f>-('見積書（入力用・見積根拠） (変更契約)'!K23)</f>
        <v>0</v>
      </c>
      <c r="G42" s="131" t="s">
        <v>100</v>
      </c>
      <c r="H42" s="200" t="str">
        <f>'見積書（入力用・見積根拠） (変更契約)'!I24</f>
        <v/>
      </c>
      <c r="I42" s="224" t="s">
        <v>107</v>
      </c>
      <c r="J42" s="130"/>
      <c r="K42" s="129"/>
    </row>
    <row r="43" spans="1:11" s="195" customFormat="1" ht="28" customHeight="1" collapsed="1">
      <c r="A43" s="192"/>
      <c r="B43" s="129"/>
      <c r="C43" s="129"/>
      <c r="D43" s="14"/>
      <c r="E43" s="129"/>
    </row>
    <row r="44" spans="1:11" s="194" customFormat="1" ht="28" customHeight="1">
      <c r="A44" s="192"/>
      <c r="B44" s="129"/>
      <c r="C44" s="160" t="s">
        <v>117</v>
      </c>
      <c r="D44" s="270">
        <f>D39</f>
        <v>0</v>
      </c>
      <c r="E44" s="229" t="s">
        <v>93</v>
      </c>
      <c r="F44" s="149">
        <f>F39+F41</f>
        <v>46970990</v>
      </c>
      <c r="G44" s="229" t="s">
        <v>93</v>
      </c>
      <c r="H44" s="161"/>
      <c r="I44" s="226"/>
      <c r="J44" s="236">
        <f>F44-D44</f>
        <v>46970990</v>
      </c>
      <c r="K44" s="229" t="s">
        <v>93</v>
      </c>
    </row>
    <row r="45" spans="1:11" s="194" customFormat="1" ht="28" customHeight="1">
      <c r="A45" s="192"/>
      <c r="B45" s="192"/>
      <c r="C45" s="69" t="s">
        <v>118</v>
      </c>
      <c r="D45" s="69"/>
      <c r="E45" s="69"/>
      <c r="F45" s="69"/>
      <c r="G45" s="69"/>
      <c r="H45" s="69"/>
      <c r="I45" s="227"/>
      <c r="J45" s="189"/>
      <c r="K45" s="69"/>
    </row>
    <row r="46" spans="1:11" s="194" customFormat="1" ht="28" customHeight="1">
      <c r="A46" s="192"/>
      <c r="B46" s="191"/>
      <c r="C46" s="191"/>
      <c r="D46" s="191"/>
      <c r="E46" s="191"/>
      <c r="F46" s="191"/>
      <c r="G46" s="191"/>
      <c r="H46" s="191"/>
      <c r="I46" s="228"/>
      <c r="J46" s="234"/>
      <c r="K46" s="191"/>
    </row>
    <row r="47" spans="1:11" ht="20.5" customHeight="1">
      <c r="A47" s="69"/>
    </row>
    <row r="48" spans="1:11" ht="28" customHeight="1">
      <c r="A48" s="71" t="s">
        <v>78</v>
      </c>
    </row>
    <row r="49" spans="1:1" ht="14.15" customHeight="1">
      <c r="A49" s="73"/>
    </row>
  </sheetData>
  <sheetProtection algorithmName="SHA-512" hashValue="/gL86x1edQGc0nzrT04BAJ0KKTsTdt5uETh4eSKJOwdP0niBIg2hJUV5E4hBkLfdCHOhhFuURDOjhQFfKn15zA==" saltValue="LlpK1gwW90uLRBkxoQqOjw==" spinCount="100000" sheet="1" objects="1" scenarios="1"/>
  <mergeCells count="3">
    <mergeCell ref="I1:J1"/>
    <mergeCell ref="B3:J3"/>
    <mergeCell ref="C5:J5"/>
  </mergeCells>
  <phoneticPr fontId="4"/>
  <dataValidations count="2">
    <dataValidation type="list" allowBlank="1" showInputMessage="1" showErrorMessage="1" sqref="K3" xr:uid="{81B1E2E8-E1D2-472E-BE36-EF1B485F2F09}">
      <formula1>"見積金額内訳書,最終見積金額内訳書,契約金額内訳書"</formula1>
    </dataValidation>
    <dataValidation type="list" allowBlank="1" showInputMessage="1" showErrorMessage="1" sqref="B3:J3" xr:uid="{D86D4C46-EF20-4E44-B125-5CD5FC82A879}">
      <formula1>"変更見積金額内訳書,最終変更見積金額内訳書,変更契約金額内訳書"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portrait" horizontalDpi="300" verticalDpi="300" r:id="rId1"/>
  <headerFooter>
    <oddHeader xml:space="preserve">&amp;L
</oddHeader>
  </headerFooter>
  <colBreaks count="1" manualBreakCount="1">
    <brk id="1" max="39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7608-88BC-4362-BE17-47C59F5B6ABE}">
  <sheetPr>
    <tabColor theme="7" tint="0.79998168889431442"/>
    <pageSetUpPr fitToPage="1"/>
  </sheetPr>
  <dimension ref="A2:K36"/>
  <sheetViews>
    <sheetView topLeftCell="A10" workbookViewId="0">
      <selection activeCell="E31" sqref="E31:G31"/>
    </sheetView>
  </sheetViews>
  <sheetFormatPr defaultColWidth="8.7265625" defaultRowHeight="14"/>
  <cols>
    <col min="1" max="1" width="10.08984375" style="162" customWidth="1"/>
    <col min="2" max="2" width="8.7265625" style="162"/>
    <col min="3" max="3" width="10" style="162" customWidth="1"/>
    <col min="4" max="8" width="8.7265625" style="162"/>
    <col min="9" max="9" width="10.36328125" style="162" bestFit="1" customWidth="1"/>
    <col min="10" max="16384" width="8.7265625" style="162"/>
  </cols>
  <sheetData>
    <row r="2" spans="1:10">
      <c r="H2" s="179" t="s">
        <v>126</v>
      </c>
      <c r="I2" s="180"/>
      <c r="J2" s="180"/>
    </row>
    <row r="5" spans="1:10">
      <c r="A5" s="162" t="s">
        <v>120</v>
      </c>
    </row>
    <row r="6" spans="1:10">
      <c r="B6" s="162" t="s">
        <v>127</v>
      </c>
    </row>
    <row r="10" spans="1:10">
      <c r="H10" s="163" t="e">
        <f>#REF!</f>
        <v>#REF!</v>
      </c>
      <c r="J10" s="162" t="s">
        <v>123</v>
      </c>
    </row>
    <row r="13" spans="1:10" ht="13" customHeight="1"/>
    <row r="14" spans="1:10">
      <c r="E14" s="162" t="s">
        <v>136</v>
      </c>
    </row>
    <row r="19" spans="1:11" ht="58" customHeight="1">
      <c r="A19" s="354" t="s">
        <v>134</v>
      </c>
      <c r="B19" s="354"/>
      <c r="C19" s="354"/>
      <c r="D19" s="354"/>
      <c r="E19" s="354"/>
      <c r="F19" s="354"/>
      <c r="G19" s="354"/>
      <c r="H19" s="354"/>
      <c r="I19" s="354"/>
      <c r="J19" s="354"/>
      <c r="K19" s="164"/>
    </row>
    <row r="20" spans="1:11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</row>
    <row r="24" spans="1:11">
      <c r="E24" s="162" t="s">
        <v>121</v>
      </c>
    </row>
    <row r="29" spans="1:11">
      <c r="A29" s="162" t="s">
        <v>128</v>
      </c>
      <c r="C29" s="162" t="s">
        <v>129</v>
      </c>
      <c r="D29" s="162" t="s">
        <v>130</v>
      </c>
      <c r="E29" s="355" t="e">
        <f>#REF!</f>
        <v>#REF!</v>
      </c>
      <c r="F29" s="355"/>
      <c r="G29" s="355"/>
      <c r="H29" s="355"/>
      <c r="I29" s="355"/>
      <c r="J29" s="355"/>
    </row>
    <row r="30" spans="1:11" ht="29" customHeight="1">
      <c r="E30" s="355"/>
      <c r="F30" s="355"/>
      <c r="G30" s="355"/>
      <c r="H30" s="355"/>
      <c r="I30" s="355"/>
      <c r="J30" s="355"/>
    </row>
    <row r="31" spans="1:11">
      <c r="C31" s="162" t="s">
        <v>131</v>
      </c>
      <c r="D31" s="162" t="s">
        <v>130</v>
      </c>
      <c r="E31" s="356" t="e">
        <f>#REF!</f>
        <v>#REF!</v>
      </c>
      <c r="F31" s="356"/>
      <c r="G31" s="356"/>
    </row>
    <row r="36" spans="1:6">
      <c r="A36" s="162" t="s">
        <v>132</v>
      </c>
      <c r="C36" s="162" t="s">
        <v>135</v>
      </c>
      <c r="F36" s="162" t="s">
        <v>133</v>
      </c>
    </row>
  </sheetData>
  <sheetProtection algorithmName="SHA-512" hashValue="KhGQjvPQq+LaRqcMMVJeJkes63Vyx2hmQVj99kucGVrq8mgBwocO6RhPLTvdTOczWAWfHo0PGwLk4j52LJv+/Q==" saltValue="pt0cZsVeuvdqgjbQyyOnRw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992C-FE8D-4014-B857-07262CA5AFC4}">
  <sheetPr>
    <tabColor rgb="FFA5FBCA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58" t="s">
        <v>84</v>
      </c>
      <c r="C2" s="359"/>
      <c r="D2" s="2"/>
    </row>
    <row r="3" spans="1:4" s="7" customFormat="1" ht="28" customHeight="1">
      <c r="B3" s="358" t="s">
        <v>85</v>
      </c>
      <c r="C3" s="359"/>
      <c r="D3" s="2"/>
    </row>
    <row r="4" spans="1:4" s="6" customFormat="1" ht="28" customHeight="1">
      <c r="B4" s="360" t="e">
        <f>#REF!</f>
        <v>#REF!</v>
      </c>
      <c r="C4" s="361"/>
      <c r="D4" s="8" t="s">
        <v>139</v>
      </c>
    </row>
    <row r="5" spans="1:4" s="120" customFormat="1" ht="35" customHeight="1">
      <c r="A5" s="205"/>
      <c r="B5" s="206"/>
      <c r="C5" s="347" t="s">
        <v>142</v>
      </c>
      <c r="D5" s="348"/>
    </row>
    <row r="6" spans="1:4" s="120" customFormat="1" ht="20" customHeight="1">
      <c r="A6" s="205"/>
      <c r="B6" s="207"/>
      <c r="C6" s="349" t="e">
        <f>#REF!</f>
        <v>#REF!</v>
      </c>
      <c r="D6" s="350"/>
    </row>
    <row r="7" spans="1:4" s="120" customFormat="1" ht="20" customHeight="1">
      <c r="A7" s="205"/>
      <c r="B7" s="207"/>
      <c r="C7" s="342" t="e">
        <f>#REF!</f>
        <v>#REF!</v>
      </c>
      <c r="D7" s="343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2" t="e">
        <f>#REF!</f>
        <v>#REF!</v>
      </c>
      <c r="C10" s="362"/>
      <c r="D10" s="362"/>
    </row>
    <row r="11" spans="1:4" s="7" customFormat="1" ht="47" customHeight="1">
      <c r="B11" s="357" t="e">
        <f>#REF!</f>
        <v>#REF!</v>
      </c>
      <c r="C11" s="357"/>
      <c r="D11" s="357"/>
    </row>
    <row r="12" spans="1:4" s="7" customFormat="1" ht="28" customHeight="1">
      <c r="B12" s="363" t="s">
        <v>124</v>
      </c>
      <c r="C12" s="363"/>
      <c r="D12" s="363"/>
    </row>
    <row r="13" spans="1:4" s="7" customFormat="1" ht="28" customHeight="1">
      <c r="B13" s="9"/>
      <c r="C13" s="2"/>
      <c r="D13" s="2"/>
    </row>
    <row r="14" spans="1:4" s="7" customFormat="1" ht="28" customHeight="1">
      <c r="B14" s="357" t="s">
        <v>86</v>
      </c>
      <c r="C14" s="357"/>
      <c r="D14" s="357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4" t="e">
        <f>#REF!</f>
        <v>#REF!</v>
      </c>
      <c r="D20" s="334"/>
    </row>
    <row r="21" spans="1:4" s="7" customFormat="1" ht="28" customHeight="1">
      <c r="A21" s="16" t="s">
        <v>70</v>
      </c>
      <c r="B21" s="2"/>
      <c r="C21" s="334"/>
      <c r="D21" s="334"/>
    </row>
    <row r="22" spans="1:4" s="11" customFormat="1" ht="28" customHeight="1">
      <c r="A22" s="7" t="s">
        <v>74</v>
      </c>
      <c r="B22" s="2"/>
      <c r="C22" s="334"/>
      <c r="D22" s="334"/>
    </row>
    <row r="23" spans="1:4" s="11" customFormat="1" ht="28" customHeight="1">
      <c r="A23" s="7"/>
      <c r="B23" s="2"/>
      <c r="C23" s="334"/>
      <c r="D23" s="334"/>
    </row>
    <row r="24" spans="1:4" s="12" customFormat="1" ht="28" customHeight="1">
      <c r="A24" s="7"/>
      <c r="B24" s="2"/>
      <c r="C24" s="334"/>
      <c r="D24" s="334"/>
    </row>
    <row r="25" spans="1:4" s="11" customFormat="1" ht="28" customHeight="1">
      <c r="A25" s="7"/>
      <c r="B25" s="2"/>
      <c r="C25" s="2"/>
      <c r="D25" s="2"/>
    </row>
  </sheetData>
  <sheetProtection algorithmName="SHA-512" hashValue="5jnen5Cu42XK9u95+HNa7Y3sT1hlHprBvKg67LQMzQkRboojeQd8A3HdIBOv2sMsA/1UnINzdz76dfjoUz2vmQ==" saltValue="e4+3A54WZP+TJCzWOLNf9Q==" spinCount="100000" sheet="1" objects="1" scenarios="1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3D5B-A5D7-4470-9D3E-E0EDEC5B27E1}">
  <sheetPr>
    <tabColor rgb="FF92D050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58" t="s">
        <v>84</v>
      </c>
      <c r="C2" s="359"/>
      <c r="D2" s="2"/>
    </row>
    <row r="3" spans="1:4" s="7" customFormat="1" ht="28" customHeight="1">
      <c r="B3" s="358" t="s">
        <v>85</v>
      </c>
      <c r="C3" s="359"/>
      <c r="D3" s="2"/>
    </row>
    <row r="4" spans="1:4" s="6" customFormat="1" ht="28" customHeight="1">
      <c r="B4" s="360" t="e">
        <f>#REF!</f>
        <v>#REF!</v>
      </c>
      <c r="C4" s="361"/>
      <c r="D4" s="8" t="s">
        <v>139</v>
      </c>
    </row>
    <row r="5" spans="1:4" s="120" customFormat="1" ht="35" customHeight="1">
      <c r="A5" s="205"/>
      <c r="B5" s="206"/>
      <c r="C5" s="347" t="s">
        <v>142</v>
      </c>
      <c r="D5" s="348"/>
    </row>
    <row r="6" spans="1:4" s="120" customFormat="1" ht="20" customHeight="1">
      <c r="A6" s="205"/>
      <c r="B6" s="207"/>
      <c r="C6" s="349" t="e">
        <f>'第9回部分払（請求書）'!C6</f>
        <v>#REF!</v>
      </c>
      <c r="D6" s="350"/>
    </row>
    <row r="7" spans="1:4" s="120" customFormat="1" ht="20" customHeight="1">
      <c r="A7" s="205"/>
      <c r="B7" s="207"/>
      <c r="C7" s="342" t="e">
        <f>'第9回部分払（請求書）'!C7</f>
        <v>#REF!</v>
      </c>
      <c r="D7" s="343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2" t="e">
        <f>#REF!</f>
        <v>#REF!</v>
      </c>
      <c r="C10" s="362"/>
      <c r="D10" s="362"/>
    </row>
    <row r="11" spans="1:4" s="7" customFormat="1" ht="47" customHeight="1">
      <c r="B11" s="357" t="e">
        <f>#REF!</f>
        <v>#REF!</v>
      </c>
      <c r="C11" s="357"/>
      <c r="D11" s="357"/>
    </row>
    <row r="12" spans="1:4" s="7" customFormat="1" ht="28" customHeight="1">
      <c r="B12" s="363" t="s">
        <v>124</v>
      </c>
      <c r="C12" s="363"/>
      <c r="D12" s="363"/>
    </row>
    <row r="13" spans="1:4" s="7" customFormat="1" ht="28" customHeight="1">
      <c r="B13" s="9"/>
      <c r="C13" s="2"/>
      <c r="D13" s="2"/>
    </row>
    <row r="14" spans="1:4" s="7" customFormat="1" ht="28" customHeight="1">
      <c r="B14" s="357" t="s">
        <v>86</v>
      </c>
      <c r="C14" s="357"/>
      <c r="D14" s="357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4" t="e">
        <f>#REF!</f>
        <v>#REF!</v>
      </c>
      <c r="D20" s="334"/>
    </row>
    <row r="21" spans="1:4" s="7" customFormat="1" ht="28" customHeight="1">
      <c r="A21" s="16" t="s">
        <v>70</v>
      </c>
      <c r="B21" s="2"/>
      <c r="C21" s="334"/>
      <c r="D21" s="334"/>
    </row>
    <row r="22" spans="1:4" s="11" customFormat="1" ht="28" customHeight="1">
      <c r="A22" s="7" t="s">
        <v>74</v>
      </c>
      <c r="B22" s="2"/>
      <c r="C22" s="334"/>
      <c r="D22" s="334"/>
    </row>
    <row r="23" spans="1:4" s="11" customFormat="1" ht="28" customHeight="1">
      <c r="A23" s="7"/>
      <c r="B23" s="2"/>
      <c r="C23" s="334"/>
      <c r="D23" s="334"/>
    </row>
    <row r="24" spans="1:4" s="12" customFormat="1" ht="28" customHeight="1">
      <c r="A24" s="7"/>
      <c r="B24" s="2"/>
      <c r="C24" s="334"/>
      <c r="D24" s="334"/>
    </row>
    <row r="25" spans="1:4" s="11" customFormat="1" ht="28" customHeight="1">
      <c r="A25" s="7"/>
      <c r="B25" s="2"/>
      <c r="C25" s="2"/>
      <c r="D25" s="2"/>
    </row>
  </sheetData>
  <sheetProtection algorithmName="SHA-512" hashValue="hdl3gD+wk85jL/C2Xm+tbPcXeiJ8lTJgJnFRamwn3UPjeuXJ2i5My3K2MQFBvd2ysdH/C88lb1YC8lXctix99g==" saltValue="/2IhgSK0PWy3T0vAk6w8fA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858E-1A7B-4179-8988-1B3711EEE975}">
  <sheetPr>
    <tabColor theme="6" tint="0.59999389629810485"/>
    <pageSetUpPr fitToPage="1"/>
  </sheetPr>
  <dimension ref="A2:K36"/>
  <sheetViews>
    <sheetView topLeftCell="A10" workbookViewId="0">
      <selection activeCell="E31" sqref="E31:G31"/>
    </sheetView>
  </sheetViews>
  <sheetFormatPr defaultColWidth="8.7265625" defaultRowHeight="14"/>
  <cols>
    <col min="1" max="1" width="10.08984375" style="162" customWidth="1"/>
    <col min="2" max="2" width="8.7265625" style="162"/>
    <col min="3" max="3" width="10" style="162" customWidth="1"/>
    <col min="4" max="8" width="8.7265625" style="162"/>
    <col min="9" max="9" width="10.36328125" style="162" bestFit="1" customWidth="1"/>
    <col min="10" max="16384" width="8.7265625" style="162"/>
  </cols>
  <sheetData>
    <row r="2" spans="1:10">
      <c r="H2" s="179" t="s">
        <v>126</v>
      </c>
      <c r="I2" s="180"/>
      <c r="J2" s="180"/>
    </row>
    <row r="5" spans="1:10">
      <c r="A5" s="162" t="s">
        <v>120</v>
      </c>
    </row>
    <row r="6" spans="1:10">
      <c r="B6" s="162" t="s">
        <v>127</v>
      </c>
    </row>
    <row r="10" spans="1:10">
      <c r="H10" s="163" t="e">
        <f>#REF!</f>
        <v>#REF!</v>
      </c>
      <c r="J10" s="162" t="s">
        <v>123</v>
      </c>
    </row>
    <row r="13" spans="1:10" ht="13" customHeight="1"/>
    <row r="14" spans="1:10">
      <c r="E14" s="162" t="s">
        <v>136</v>
      </c>
    </row>
    <row r="19" spans="1:11" ht="58" customHeight="1">
      <c r="A19" s="354" t="s">
        <v>134</v>
      </c>
      <c r="B19" s="354"/>
      <c r="C19" s="354"/>
      <c r="D19" s="354"/>
      <c r="E19" s="354"/>
      <c r="F19" s="354"/>
      <c r="G19" s="354"/>
      <c r="H19" s="354"/>
      <c r="I19" s="354"/>
      <c r="J19" s="354"/>
      <c r="K19" s="164"/>
    </row>
    <row r="20" spans="1:11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</row>
    <row r="24" spans="1:11">
      <c r="E24" s="162" t="s">
        <v>121</v>
      </c>
    </row>
    <row r="29" spans="1:11">
      <c r="A29" s="162" t="s">
        <v>128</v>
      </c>
      <c r="C29" s="162" t="s">
        <v>129</v>
      </c>
      <c r="D29" s="162" t="s">
        <v>130</v>
      </c>
      <c r="E29" s="355" t="e">
        <f>#REF!</f>
        <v>#REF!</v>
      </c>
      <c r="F29" s="355"/>
      <c r="G29" s="355"/>
      <c r="H29" s="355"/>
      <c r="I29" s="355"/>
      <c r="J29" s="355"/>
    </row>
    <row r="30" spans="1:11" ht="29" customHeight="1">
      <c r="E30" s="355"/>
      <c r="F30" s="355"/>
      <c r="G30" s="355"/>
      <c r="H30" s="355"/>
      <c r="I30" s="355"/>
      <c r="J30" s="355"/>
    </row>
    <row r="31" spans="1:11">
      <c r="C31" s="162" t="s">
        <v>131</v>
      </c>
      <c r="D31" s="162" t="s">
        <v>130</v>
      </c>
      <c r="E31" s="356" t="e">
        <f>#REF!</f>
        <v>#REF!</v>
      </c>
      <c r="F31" s="356"/>
      <c r="G31" s="356"/>
    </row>
    <row r="36" spans="1:6">
      <c r="A36" s="162" t="s">
        <v>132</v>
      </c>
      <c r="C36" s="162" t="s">
        <v>135</v>
      </c>
      <c r="F36" s="162" t="s">
        <v>133</v>
      </c>
    </row>
  </sheetData>
  <sheetProtection algorithmName="SHA-512" hashValue="pPZNRQEcYIBY3lhEWP95q9az1B9UE5BrF305RmwqmiqvQcHJ1hk1elGYUkG3nHJkg13lF9Mp4kK/c5lrxTSKsw==" saltValue="yra9JH5FgcHRrv7mbpVfdA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48FB-7A03-4A44-AA65-970376F66C40}">
  <sheetPr>
    <tabColor theme="8" tint="0.59999389629810485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58" t="s">
        <v>84</v>
      </c>
      <c r="C2" s="359"/>
      <c r="D2" s="2"/>
    </row>
    <row r="3" spans="1:4" s="7" customFormat="1" ht="28" customHeight="1">
      <c r="B3" s="358" t="s">
        <v>85</v>
      </c>
      <c r="C3" s="359"/>
      <c r="D3" s="2"/>
    </row>
    <row r="4" spans="1:4" s="6" customFormat="1" ht="28" customHeight="1">
      <c r="B4" s="360" t="e">
        <f>#REF!</f>
        <v>#REF!</v>
      </c>
      <c r="C4" s="361"/>
      <c r="D4" s="8" t="s">
        <v>139</v>
      </c>
    </row>
    <row r="5" spans="1:4" s="120" customFormat="1" ht="35" customHeight="1">
      <c r="A5" s="205"/>
      <c r="B5" s="206"/>
      <c r="C5" s="347" t="s">
        <v>142</v>
      </c>
      <c r="D5" s="348"/>
    </row>
    <row r="6" spans="1:4" s="120" customFormat="1" ht="20" customHeight="1">
      <c r="A6" s="205"/>
      <c r="B6" s="207"/>
      <c r="C6" s="349" t="e">
        <f>'第10回部分払（請求書）'!C6</f>
        <v>#REF!</v>
      </c>
      <c r="D6" s="350"/>
    </row>
    <row r="7" spans="1:4" s="120" customFormat="1" ht="20" customHeight="1">
      <c r="A7" s="205"/>
      <c r="B7" s="207"/>
      <c r="C7" s="342" t="e">
        <f>'第10回部分払（請求書）'!C7</f>
        <v>#REF!</v>
      </c>
      <c r="D7" s="343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2" t="e">
        <f>#REF!</f>
        <v>#REF!</v>
      </c>
      <c r="C10" s="362"/>
      <c r="D10" s="362"/>
    </row>
    <row r="11" spans="1:4" s="7" customFormat="1" ht="47" customHeight="1">
      <c r="B11" s="357" t="e">
        <f>#REF!</f>
        <v>#REF!</v>
      </c>
      <c r="C11" s="357"/>
      <c r="D11" s="357"/>
    </row>
    <row r="12" spans="1:4" s="7" customFormat="1" ht="28" customHeight="1">
      <c r="B12" s="363" t="s">
        <v>124</v>
      </c>
      <c r="C12" s="363"/>
      <c r="D12" s="363"/>
    </row>
    <row r="13" spans="1:4" s="7" customFormat="1" ht="28" customHeight="1">
      <c r="B13" s="9"/>
      <c r="C13" s="2"/>
      <c r="D13" s="2"/>
    </row>
    <row r="14" spans="1:4" s="7" customFormat="1" ht="28" customHeight="1">
      <c r="B14" s="357" t="s">
        <v>86</v>
      </c>
      <c r="C14" s="357"/>
      <c r="D14" s="357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4" t="e">
        <f>#REF!</f>
        <v>#REF!</v>
      </c>
      <c r="D20" s="334"/>
    </row>
    <row r="21" spans="1:4" s="7" customFormat="1" ht="28" customHeight="1">
      <c r="A21" s="16" t="s">
        <v>70</v>
      </c>
      <c r="B21" s="2"/>
      <c r="C21" s="334"/>
      <c r="D21" s="334"/>
    </row>
    <row r="22" spans="1:4" s="11" customFormat="1" ht="28" customHeight="1">
      <c r="A22" s="7" t="s">
        <v>74</v>
      </c>
      <c r="B22" s="2"/>
      <c r="C22" s="334"/>
      <c r="D22" s="334"/>
    </row>
    <row r="23" spans="1:4" s="11" customFormat="1" ht="28" customHeight="1">
      <c r="A23" s="7"/>
      <c r="B23" s="2"/>
      <c r="C23" s="334"/>
      <c r="D23" s="334"/>
    </row>
    <row r="24" spans="1:4" s="12" customFormat="1" ht="28" customHeight="1">
      <c r="A24" s="7"/>
      <c r="B24" s="2"/>
      <c r="C24" s="334"/>
      <c r="D24" s="334"/>
    </row>
    <row r="25" spans="1:4" s="11" customFormat="1" ht="28" customHeight="1">
      <c r="A25" s="7"/>
      <c r="B25" s="2"/>
      <c r="C25" s="2"/>
      <c r="D25" s="2"/>
    </row>
  </sheetData>
  <sheetProtection algorithmName="SHA-512" hashValue="fZlKlNHcYIWwj3nCz7N/CC+NhyVT/wllXe2Bi9mJLQ3Ay2u+ADeyilseJWg7zZHcLUP3L11jDRgbLU2kP+dEgQ==" saltValue="DPXW9TaThjvr3xtDFixmEQ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CADE-C939-4662-A224-05A8D91FF7B9}">
  <sheetPr>
    <tabColor theme="5" tint="0.59999389629810485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58" t="s">
        <v>84</v>
      </c>
      <c r="C2" s="359"/>
      <c r="D2" s="2"/>
    </row>
    <row r="3" spans="1:4" s="7" customFormat="1" ht="28" customHeight="1">
      <c r="B3" s="358" t="s">
        <v>85</v>
      </c>
      <c r="C3" s="359"/>
      <c r="D3" s="2"/>
    </row>
    <row r="4" spans="1:4" s="6" customFormat="1" ht="28" customHeight="1">
      <c r="B4" s="360" t="e">
        <f>#REF!</f>
        <v>#REF!</v>
      </c>
      <c r="C4" s="361"/>
      <c r="D4" s="8" t="s">
        <v>139</v>
      </c>
    </row>
    <row r="5" spans="1:4" s="120" customFormat="1" ht="35" customHeight="1">
      <c r="A5" s="205"/>
      <c r="B5" s="206"/>
      <c r="C5" s="347" t="s">
        <v>142</v>
      </c>
      <c r="D5" s="348"/>
    </row>
    <row r="6" spans="1:4" s="120" customFormat="1" ht="20" customHeight="1">
      <c r="A6" s="205"/>
      <c r="B6" s="207"/>
      <c r="C6" s="349" t="e">
        <f>'第11回部分払（請求書）'!C6</f>
        <v>#REF!</v>
      </c>
      <c r="D6" s="350"/>
    </row>
    <row r="7" spans="1:4" s="120" customFormat="1" ht="20" customHeight="1">
      <c r="A7" s="205"/>
      <c r="B7" s="207"/>
      <c r="C7" s="342" t="e">
        <f>'第11回部分払（請求書）'!C7</f>
        <v>#REF!</v>
      </c>
      <c r="D7" s="343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2" t="e">
        <f>#REF!</f>
        <v>#REF!</v>
      </c>
      <c r="C10" s="362"/>
      <c r="D10" s="362"/>
    </row>
    <row r="11" spans="1:4" s="7" customFormat="1" ht="47" customHeight="1">
      <c r="B11" s="357" t="e">
        <f>#REF!</f>
        <v>#REF!</v>
      </c>
      <c r="C11" s="357"/>
      <c r="D11" s="357"/>
    </row>
    <row r="12" spans="1:4" s="7" customFormat="1" ht="28" customHeight="1">
      <c r="B12" s="363" t="s">
        <v>124</v>
      </c>
      <c r="C12" s="363"/>
      <c r="D12" s="363"/>
    </row>
    <row r="13" spans="1:4" s="7" customFormat="1" ht="28" customHeight="1">
      <c r="B13" s="9"/>
      <c r="C13" s="2"/>
      <c r="D13" s="2"/>
    </row>
    <row r="14" spans="1:4" s="7" customFormat="1" ht="28" customHeight="1">
      <c r="B14" s="357" t="s">
        <v>86</v>
      </c>
      <c r="C14" s="357"/>
      <c r="D14" s="357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4" t="e">
        <f>#REF!</f>
        <v>#REF!</v>
      </c>
      <c r="D20" s="334"/>
    </row>
    <row r="21" spans="1:4" s="7" customFormat="1" ht="28" customHeight="1">
      <c r="A21" s="16" t="s">
        <v>70</v>
      </c>
      <c r="B21" s="2"/>
      <c r="C21" s="334"/>
      <c r="D21" s="334"/>
    </row>
    <row r="22" spans="1:4" s="11" customFormat="1" ht="28" customHeight="1">
      <c r="A22" s="7" t="s">
        <v>74</v>
      </c>
      <c r="B22" s="2"/>
      <c r="C22" s="334"/>
      <c r="D22" s="334"/>
    </row>
    <row r="23" spans="1:4" s="11" customFormat="1" ht="28" customHeight="1">
      <c r="A23" s="7"/>
      <c r="B23" s="2"/>
      <c r="C23" s="334"/>
      <c r="D23" s="334"/>
    </row>
    <row r="24" spans="1:4" s="12" customFormat="1" ht="28" customHeight="1">
      <c r="A24" s="7"/>
      <c r="B24" s="2"/>
      <c r="C24" s="334"/>
      <c r="D24" s="334"/>
    </row>
    <row r="25" spans="1:4" s="11" customFormat="1" ht="28" customHeight="1">
      <c r="A25" s="7"/>
      <c r="B25" s="2"/>
      <c r="C25" s="2"/>
      <c r="D25" s="2"/>
    </row>
  </sheetData>
  <sheetProtection algorithmName="SHA-512" hashValue="q8c6c8msj+bo+G8KY/S76rDvPjWDcxIrBANXgXnlvH2p7Cv59rpdr2h5UzpIybPPfBjj242YEikUSsqww8Kk5g==" saltValue="Y8il0Ybfz6rrYITuDQL0BA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bf625-61e5-4527-ba0e-72fd08106ca1" xsi:nil="true"/>
    <lcf76f155ced4ddcb4097134ff3c332f xmlns="c2a4f409-a014-430d-b20b-aa138cc20fa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A55AB9449309439E8DBA69BEC80627" ma:contentTypeVersion="13" ma:contentTypeDescription="新しいドキュメントを作成します。" ma:contentTypeScope="" ma:versionID="4021ae3808eb08e48a2789a336c591b8">
  <xsd:schema xmlns:xsd="http://www.w3.org/2001/XMLSchema" xmlns:xs="http://www.w3.org/2001/XMLSchema" xmlns:p="http://schemas.microsoft.com/office/2006/metadata/properties" xmlns:ns2="c2a4f409-a014-430d-b20b-aa138cc20fa6" xmlns:ns3="ee2bf625-61e5-4527-ba0e-72fd08106ca1" targetNamespace="http://schemas.microsoft.com/office/2006/metadata/properties" ma:root="true" ma:fieldsID="16811e28c09256082afb0d56b22d173c" ns2:_="" ns3:_="">
    <xsd:import namespace="c2a4f409-a014-430d-b20b-aa138cc20fa6"/>
    <xsd:import namespace="ee2bf625-61e5-4527-ba0e-72fd08106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4f409-a014-430d-b20b-aa138cc20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f625-61e5-4527-ba0e-72fd08106ca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fd47fa6-9db8-4833-9380-431d4f4ae724}" ma:internalName="TaxCatchAll" ma:showField="CatchAllData" ma:web="ee2bf625-61e5-4527-ba0e-72fd08106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F1027-109B-4AEF-B09A-A5B5EA7839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075BE3-8689-4B61-B55C-4A45BCE1954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ee2bf625-61e5-4527-ba0e-72fd08106ca1"/>
    <ds:schemaRef ds:uri="http://schemas.openxmlformats.org/package/2006/metadata/core-properties"/>
    <ds:schemaRef ds:uri="c2a4f409-a014-430d-b20b-aa138cc20fa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F80651B-3E55-46F2-A4ED-1196D8F5D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a4f409-a014-430d-b20b-aa138cc20fa6"/>
    <ds:schemaRef ds:uri="ee2bf625-61e5-4527-ba0e-72fd08106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見積書（入力用・見積根拠） (変更契約)</vt:lpstr>
      <vt:lpstr>見積書表紙 (変更契約)</vt:lpstr>
      <vt:lpstr>見積内訳書 (変更契約)</vt:lpstr>
      <vt:lpstr>業務部分完了届 (4)</vt:lpstr>
      <vt:lpstr>第9回部分払（請求書）</vt:lpstr>
      <vt:lpstr>第10回部分払（請求書）</vt:lpstr>
      <vt:lpstr>業務部分完了届 (5)</vt:lpstr>
      <vt:lpstr>第11回部分払（請求書）</vt:lpstr>
      <vt:lpstr>第12回部分払（請求書）</vt:lpstr>
      <vt:lpstr>第13回部分払（請求書）</vt:lpstr>
      <vt:lpstr>'業務部分完了届 (4)'!_ftnref1</vt:lpstr>
      <vt:lpstr>'業務部分完了届 (5)'!_ftnref1</vt:lpstr>
      <vt:lpstr>'見積書（入力用・見積根拠） (変更契約)'!Print_Area</vt:lpstr>
      <vt:lpstr>'見積書表紙 (変更契約)'!Print_Area</vt:lpstr>
      <vt:lpstr>'見積内訳書 (変更契約)'!Print_Area</vt:lpstr>
      <vt:lpstr>'第10回部分払（請求書）'!Print_Area</vt:lpstr>
      <vt:lpstr>'第11回部分払（請求書）'!Print_Area</vt:lpstr>
      <vt:lpstr>'第12回部分払（請求書）'!Print_Area</vt:lpstr>
      <vt:lpstr>'第13回部分払（請求書）'!Print_Area</vt:lpstr>
      <vt:lpstr>'第9回部分払（請求書）'!Print_Area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作成者</dc:creator>
  <cp:keywords/>
  <dc:description/>
  <cp:lastModifiedBy>松下　雄一</cp:lastModifiedBy>
  <cp:revision/>
  <cp:lastPrinted>2026-03-17T09:12:30Z</cp:lastPrinted>
  <dcterms:created xsi:type="dcterms:W3CDTF">2006-10-05T06:16:59Z</dcterms:created>
  <dcterms:modified xsi:type="dcterms:W3CDTF">2026-07-08T06:55:44Z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0x010100C1A55AB9449309439E8DBA69BEC80627</vt:lpwstr>
  </property>
  <property fmtid="{D5CDD505-2E9C-101B-9397-08002B2CF9AE}" pid="3" name="MediaServiceImageTags">
    <vt:lpwstr/>
  </property>
</Properties>
</file>